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9420" windowHeight="4530" tabRatio="727" activeTab="0"/>
  </bookViews>
  <sheets>
    <sheet name="Income Statement " sheetId="1" r:id="rId1"/>
    <sheet name="Balance Sheet" sheetId="2" r:id="rId2"/>
    <sheet name="Statement equity " sheetId="3" r:id="rId3"/>
    <sheet name="Cash Flow " sheetId="4" r:id="rId4"/>
    <sheet name="Note" sheetId="5" r:id="rId5"/>
    <sheet name="Notes (2)" sheetId="6" r:id="rId6"/>
  </sheets>
  <definedNames>
    <definedName name="_xlnm.Print_Area" localSheetId="1">'Balance Sheet'!$A$1:$H$78</definedName>
    <definedName name="_xlnm.Print_Area" localSheetId="3">'Cash Flow '!$A$1:$H$91</definedName>
    <definedName name="_xlnm.Print_Area" localSheetId="4">'Note'!$A$1:$L$219</definedName>
    <definedName name="_xlnm.Print_Area" localSheetId="5">'Notes (2)'!$A$1:$H$194</definedName>
    <definedName name="_xlnm.Print_Titles" localSheetId="4">'Note'!$1:$5</definedName>
    <definedName name="_xlnm.Print_Titles" localSheetId="5">'Notes (2)'!$1:$4</definedName>
  </definedNames>
  <calcPr fullCalcOnLoad="1" iterate="1" iterateCount="1" iterateDelta="0.001"/>
</workbook>
</file>

<file path=xl/sharedStrings.xml><?xml version="1.0" encoding="utf-8"?>
<sst xmlns="http://schemas.openxmlformats.org/spreadsheetml/2006/main" count="449" uniqueCount="338">
  <si>
    <t>Revenue</t>
  </si>
  <si>
    <t>(a)</t>
  </si>
  <si>
    <t>(b)</t>
  </si>
  <si>
    <t>N/A</t>
  </si>
  <si>
    <t>Reserves</t>
  </si>
  <si>
    <t>1.</t>
  </si>
  <si>
    <t>2.</t>
  </si>
  <si>
    <t>3.</t>
  </si>
  <si>
    <t>4.</t>
  </si>
  <si>
    <t>Taxation</t>
  </si>
  <si>
    <t>5.</t>
  </si>
  <si>
    <t>6.</t>
  </si>
  <si>
    <t>7.</t>
  </si>
  <si>
    <t>8.</t>
  </si>
  <si>
    <t>9.</t>
  </si>
  <si>
    <t>10.</t>
  </si>
  <si>
    <t>11.</t>
  </si>
  <si>
    <t>12.</t>
  </si>
  <si>
    <t>13.</t>
  </si>
  <si>
    <t>LAI CHEE LEONG</t>
  </si>
  <si>
    <t>Company Secretary</t>
  </si>
  <si>
    <t>On behalf of the Board</t>
  </si>
  <si>
    <t>PAN MALAYSIA CORPORATION BERHAD</t>
  </si>
  <si>
    <t xml:space="preserve">             RM'000</t>
  </si>
  <si>
    <t xml:space="preserve">           RM'000</t>
  </si>
  <si>
    <t>Share</t>
  </si>
  <si>
    <t>Capital</t>
  </si>
  <si>
    <t>Total</t>
  </si>
  <si>
    <t>RM'000</t>
  </si>
  <si>
    <t>CONDENSED CONSOLIDATED STATEMENT OF CHANGES IN EQUITY</t>
  </si>
  <si>
    <t>CONDENSED CONSOLIDATED CASH FLOW STATEMENT</t>
  </si>
  <si>
    <t>Diluted earnings per share</t>
  </si>
  <si>
    <t>Review of Performance of the Company and its Principal Subsidiaries</t>
  </si>
  <si>
    <t>Prospects for Current Financial Year</t>
  </si>
  <si>
    <t>Variance of Actual Profit from Forecast Profit</t>
  </si>
  <si>
    <t>Not applicable.</t>
  </si>
  <si>
    <t>Current taxation</t>
  </si>
  <si>
    <t>Quoted Securities</t>
  </si>
  <si>
    <t xml:space="preserve">         RM'000</t>
  </si>
  <si>
    <t>Status of Corporate Proposals</t>
  </si>
  <si>
    <t xml:space="preserve">Group Borrowings </t>
  </si>
  <si>
    <t xml:space="preserve">          RM'000</t>
  </si>
  <si>
    <t xml:space="preserve">         Secured</t>
  </si>
  <si>
    <t xml:space="preserve">         Unsecured</t>
  </si>
  <si>
    <t xml:space="preserve">      Short Term Borrowings</t>
  </si>
  <si>
    <t xml:space="preserve">       Currency</t>
  </si>
  <si>
    <t xml:space="preserve">       Australian Dollars</t>
  </si>
  <si>
    <t xml:space="preserve">       Hong Kong Dollars</t>
  </si>
  <si>
    <t xml:space="preserve">       Singapore Dollars</t>
  </si>
  <si>
    <t>The foreign borrowings are taken by the foreign subsidiaries of the Group.</t>
  </si>
  <si>
    <t>Off Balance Sheet Financial Instruments</t>
  </si>
  <si>
    <t>Material Litigation</t>
  </si>
  <si>
    <t>CONDENSED CONSOLIDATED BALANCE SHEET</t>
  </si>
  <si>
    <t>Material Changes in the Quarterly Results Compared to the Results of the Preceding Quarter</t>
  </si>
  <si>
    <t>Other Matters</t>
  </si>
  <si>
    <t xml:space="preserve">    as at</t>
  </si>
  <si>
    <t xml:space="preserve">Proposed utilisation as approved by the                                                  </t>
  </si>
  <si>
    <t xml:space="preserve">  </t>
  </si>
  <si>
    <t xml:space="preserve">               in fixed deposits in financial institutions or to be                             </t>
  </si>
  <si>
    <t xml:space="preserve">               invested temporarily in fixed income securities</t>
  </si>
  <si>
    <t xml:space="preserve">               and unit trust funds</t>
  </si>
  <si>
    <t xml:space="preserve">        RM'000</t>
  </si>
  <si>
    <t xml:space="preserve">            RM'000</t>
  </si>
  <si>
    <t>CONDENSED CONSOLIDATED INCOME STATEMENTS</t>
  </si>
  <si>
    <t>Cash Flows From Operating Activities</t>
  </si>
  <si>
    <t>Cash Flows From Investing Activities</t>
  </si>
  <si>
    <t>Cash Flows From Financing Activities</t>
  </si>
  <si>
    <t>Net change in working capital</t>
  </si>
  <si>
    <t>CUMULATIVE</t>
  </si>
  <si>
    <t>Company No : 4920 - D</t>
  </si>
  <si>
    <t>(Incorporated in Malaysia)</t>
  </si>
  <si>
    <t>INTERIM FINANCIAL REPORT</t>
  </si>
  <si>
    <t xml:space="preserve">Purchase of property, plant and equipment </t>
  </si>
  <si>
    <t>(The figures are unaudited)</t>
  </si>
  <si>
    <t xml:space="preserve">   At cost</t>
  </si>
  <si>
    <t xml:space="preserve">   Market value</t>
  </si>
  <si>
    <t>Currency translation differences</t>
  </si>
  <si>
    <t>Exchange translation differences</t>
  </si>
  <si>
    <t>RM</t>
  </si>
  <si>
    <t xml:space="preserve">Interest paid </t>
  </si>
  <si>
    <t>Interest received</t>
  </si>
  <si>
    <t>Tax paid</t>
  </si>
  <si>
    <t xml:space="preserve">(a)   To subscribe to the rights issue of  </t>
  </si>
  <si>
    <t>Proceeds from disposal of property, plant and equipment</t>
  </si>
  <si>
    <t>Dividend received</t>
  </si>
  <si>
    <t>Basic (sen)</t>
  </si>
  <si>
    <t>Fully diluted (sen)</t>
  </si>
  <si>
    <t>(i)</t>
  </si>
  <si>
    <t>(ii)</t>
  </si>
  <si>
    <t>(b)   Balance of proceeds to continue to be placed</t>
  </si>
  <si>
    <t>Dividend received from associated company</t>
  </si>
  <si>
    <t xml:space="preserve">       US Dollars</t>
  </si>
  <si>
    <t>Share issue expenses</t>
  </si>
  <si>
    <t>Amount</t>
  </si>
  <si>
    <t>as at</t>
  </si>
  <si>
    <t>utilised</t>
  </si>
  <si>
    <t xml:space="preserve">   Securities Commission </t>
  </si>
  <si>
    <t xml:space="preserve">          Pan Malaysian Industries Berhad </t>
  </si>
  <si>
    <t xml:space="preserve">           Balance </t>
  </si>
  <si>
    <t xml:space="preserve">Cash and cash equivalents at 1 January </t>
  </si>
  <si>
    <t>Share of reversal of revaluation reserves</t>
  </si>
  <si>
    <t>Dividend paid for the financial year</t>
  </si>
  <si>
    <t xml:space="preserve">  ended 31 December 2003</t>
  </si>
  <si>
    <t>Special dividend-in-specie declared and</t>
  </si>
  <si>
    <t xml:space="preserve">  paid in the financial year ended</t>
  </si>
  <si>
    <t xml:space="preserve">  31 December 2004</t>
  </si>
  <si>
    <t>N/A   -   Not applicable.</t>
  </si>
  <si>
    <t>At 1 January 2005</t>
  </si>
  <si>
    <t>Taxation comprises:-</t>
  </si>
  <si>
    <t>Adjustments:-</t>
  </si>
  <si>
    <t xml:space="preserve">Treasury </t>
  </si>
  <si>
    <t>Shares</t>
  </si>
  <si>
    <t xml:space="preserve">        Total purchases</t>
  </si>
  <si>
    <t xml:space="preserve">        Total disposals</t>
  </si>
  <si>
    <t>*</t>
  </si>
  <si>
    <t>Dividend</t>
  </si>
  <si>
    <t>14.</t>
  </si>
  <si>
    <t>Purchase of investments</t>
  </si>
  <si>
    <t>Gain/(Loss) on Disposal of Investments and/or Properties</t>
  </si>
  <si>
    <t>Loss Per Share</t>
  </si>
  <si>
    <t>Basic loss per share</t>
  </si>
  <si>
    <t>At 1 January 2006</t>
  </si>
  <si>
    <t xml:space="preserve">  of an associated company</t>
  </si>
  <si>
    <t xml:space="preserve">Acquisition of a subsidiary company net of </t>
  </si>
  <si>
    <t xml:space="preserve">  bank balances and cash</t>
  </si>
  <si>
    <t>Subscription of rights issue of associated company</t>
  </si>
  <si>
    <t>Repayment from related companies</t>
  </si>
  <si>
    <t>Proceeds from sale of investments</t>
  </si>
  <si>
    <t>Net effects on disposal of a subsidiary company</t>
  </si>
  <si>
    <t>Repayment of bank borrowings (net)</t>
  </si>
  <si>
    <t>Rights issue proceeds from minority shareholders of subsidiary</t>
  </si>
  <si>
    <t>Rights issue expenses of subsidiary</t>
  </si>
  <si>
    <t>Net cash used in financing activities</t>
  </si>
  <si>
    <t xml:space="preserve">    01/01/2006</t>
  </si>
  <si>
    <t>Accumulated</t>
  </si>
  <si>
    <t>Losses</t>
  </si>
  <si>
    <t>Share of results of associate</t>
  </si>
  <si>
    <t>Tax refunded</t>
  </si>
  <si>
    <t>Cash used in operating activities</t>
  </si>
  <si>
    <t>Net cash generated from investing activities</t>
  </si>
  <si>
    <t>Repayment of hire purchase lease payables (net)</t>
  </si>
  <si>
    <t>Cost of sales</t>
  </si>
  <si>
    <t>Other income</t>
  </si>
  <si>
    <t>Administration expenses</t>
  </si>
  <si>
    <t>Selling and distribution expenses</t>
  </si>
  <si>
    <t>Other expenses</t>
  </si>
  <si>
    <t>Attributable to:-</t>
  </si>
  <si>
    <t>Equity holders of the parent</t>
  </si>
  <si>
    <t>ASSETS</t>
  </si>
  <si>
    <t>Non-current assets</t>
  </si>
  <si>
    <t xml:space="preserve">   Property, plant and equipment</t>
  </si>
  <si>
    <t xml:space="preserve">   Investment in associate</t>
  </si>
  <si>
    <t xml:space="preserve">   Deferred tax assets</t>
  </si>
  <si>
    <t>Current assets</t>
  </si>
  <si>
    <t xml:space="preserve">   Inventories</t>
  </si>
  <si>
    <t xml:space="preserve">   Deposits, bank balances and cash</t>
  </si>
  <si>
    <t>TOTAL ASSETS</t>
  </si>
  <si>
    <t>EQUITY AND LIABILITIES</t>
  </si>
  <si>
    <t>Equity attributable to equity holders of the parent</t>
  </si>
  <si>
    <t xml:space="preserve">   Treasury shares</t>
  </si>
  <si>
    <t xml:space="preserve">   </t>
  </si>
  <si>
    <t>Total Equity</t>
  </si>
  <si>
    <t>Non-current liabilities</t>
  </si>
  <si>
    <t>Current liabilities</t>
  </si>
  <si>
    <t xml:space="preserve">   Amounts owing to related companies</t>
  </si>
  <si>
    <t xml:space="preserve">   Provision for taxation</t>
  </si>
  <si>
    <t xml:space="preserve">   Short term borrowings</t>
  </si>
  <si>
    <t xml:space="preserve">   Long term borrowings</t>
  </si>
  <si>
    <t>Total Liabilities</t>
  </si>
  <si>
    <t>TOTAL EQUITY AND LIABILITIES</t>
  </si>
  <si>
    <t xml:space="preserve">Net Assets per 50 sen share attributable to </t>
  </si>
  <si>
    <t>Premium</t>
  </si>
  <si>
    <t>Other</t>
  </si>
  <si>
    <t>Non-Distributable</t>
  </si>
  <si>
    <t>Attributable to Equity Holders of the Parent</t>
  </si>
  <si>
    <t>Equity</t>
  </si>
  <si>
    <t xml:space="preserve">   Tax recoverable</t>
  </si>
  <si>
    <t xml:space="preserve">   Deferred tax liabilities</t>
  </si>
  <si>
    <t xml:space="preserve">   Trademarks</t>
  </si>
  <si>
    <t xml:space="preserve">   Goodwill on consolidation</t>
  </si>
  <si>
    <t>Redemption</t>
  </si>
  <si>
    <t xml:space="preserve">   Reserves</t>
  </si>
  <si>
    <t>Issue of shares</t>
  </si>
  <si>
    <t xml:space="preserve">   Trade and other receivables</t>
  </si>
  <si>
    <t xml:space="preserve">   Trade and other payables</t>
  </si>
  <si>
    <t>Minority interests</t>
  </si>
  <si>
    <t>Interests</t>
  </si>
  <si>
    <t xml:space="preserve"> Minority </t>
  </si>
  <si>
    <t xml:space="preserve">   Share of results in an associate</t>
  </si>
  <si>
    <t xml:space="preserve">   Allowance for doubtful debts</t>
  </si>
  <si>
    <t xml:space="preserve">   Gain on disposal of property, plant and equipment</t>
  </si>
  <si>
    <t xml:space="preserve">   Others</t>
  </si>
  <si>
    <t>(Restated)</t>
  </si>
  <si>
    <t>31/12/2005</t>
  </si>
  <si>
    <t>Proceeds from winding-up of a subsidiary</t>
  </si>
  <si>
    <t xml:space="preserve">   Allowance for impairment in value of property</t>
  </si>
  <si>
    <t>As previously stated</t>
  </si>
  <si>
    <t>Share of associate's prior year adjustments arising from:-</t>
  </si>
  <si>
    <t>Effects of adopting FRS 5</t>
  </si>
  <si>
    <t>Effects of adopting FRS 119</t>
  </si>
  <si>
    <t>At 1 January 2006 (restated)</t>
  </si>
  <si>
    <t xml:space="preserve">Share of associate's effects of adopting FRS 3 </t>
  </si>
  <si>
    <t>At 1 January 2005 (restated)</t>
  </si>
  <si>
    <t xml:space="preserve">Cancellation of treasury shares and </t>
  </si>
  <si>
    <t>Basis of Preparation</t>
  </si>
  <si>
    <t>Changes in Accounting Policies</t>
  </si>
  <si>
    <t xml:space="preserve"> FRS 2</t>
  </si>
  <si>
    <t>Share-based Payment</t>
  </si>
  <si>
    <t xml:space="preserve"> FRS 3</t>
  </si>
  <si>
    <t>Business Combinations</t>
  </si>
  <si>
    <t xml:space="preserve"> FRS 5</t>
  </si>
  <si>
    <t>Non-current Assets Held for Sale and Discontinued Operations</t>
  </si>
  <si>
    <t xml:space="preserve"> FRS 101</t>
  </si>
  <si>
    <t>Presentation of Financial Statements</t>
  </si>
  <si>
    <t xml:space="preserve"> FRS 102</t>
  </si>
  <si>
    <t>Inventories</t>
  </si>
  <si>
    <t xml:space="preserve"> FRS 108</t>
  </si>
  <si>
    <t>Accounting Policies, Changes in Estimates and Errors</t>
  </si>
  <si>
    <t xml:space="preserve"> FRS 110</t>
  </si>
  <si>
    <t>Events after the Balance Sheet Date</t>
  </si>
  <si>
    <t xml:space="preserve"> FRS 116</t>
  </si>
  <si>
    <t>Property, Plant and Equipment</t>
  </si>
  <si>
    <t xml:space="preserve"> FRS 121</t>
  </si>
  <si>
    <t>The Effects of Changes in Foreign Exchange Rates</t>
  </si>
  <si>
    <t xml:space="preserve"> FRS 127</t>
  </si>
  <si>
    <t>Consolidated and Separate Financial Statements</t>
  </si>
  <si>
    <t xml:space="preserve"> FRS 128</t>
  </si>
  <si>
    <t>Investments in Associates</t>
  </si>
  <si>
    <t xml:space="preserve"> FRS 131</t>
  </si>
  <si>
    <t>Interests in Joint Ventures</t>
  </si>
  <si>
    <t xml:space="preserve"> FRS 132</t>
  </si>
  <si>
    <t>Financial Instruments: Disclosure and Presentation</t>
  </si>
  <si>
    <t xml:space="preserve"> FRS 133</t>
  </si>
  <si>
    <t>Earnings Per Share</t>
  </si>
  <si>
    <t xml:space="preserve"> FRS 136</t>
  </si>
  <si>
    <t>Impairment of Assets</t>
  </si>
  <si>
    <t xml:space="preserve"> FRS 138</t>
  </si>
  <si>
    <t>Intangible Assets</t>
  </si>
  <si>
    <t xml:space="preserve"> FRS 140</t>
  </si>
  <si>
    <t>Investment Property</t>
  </si>
  <si>
    <t>Previously</t>
  </si>
  <si>
    <t xml:space="preserve">          Adjustments</t>
  </si>
  <si>
    <t>stated</t>
  </si>
  <si>
    <t>FRS 5</t>
  </si>
  <si>
    <t>Restated</t>
  </si>
  <si>
    <t>At 31 December 2005</t>
  </si>
  <si>
    <t>Investment in associate</t>
  </si>
  <si>
    <t>Accumulated losses</t>
  </si>
  <si>
    <t>Adjustments</t>
  </si>
  <si>
    <t>FRS 101</t>
  </si>
  <si>
    <t>(Loss)/Profit before taxation</t>
  </si>
  <si>
    <t>Loss before taxation</t>
  </si>
  <si>
    <t>Auditors' Report</t>
  </si>
  <si>
    <t>Seasonal or Cyclical Factors</t>
  </si>
  <si>
    <t>Exceptional Items</t>
  </si>
  <si>
    <t xml:space="preserve">     RM'000</t>
  </si>
  <si>
    <t>Gain/(Loss) on disposal of investments</t>
  </si>
  <si>
    <t>Changes In Estimates of Amounts Reported Previously</t>
  </si>
  <si>
    <t>Issuances and Repayments of Debt and Equity Securities</t>
  </si>
  <si>
    <t>Dividends Paid</t>
  </si>
  <si>
    <t>Segment Information</t>
  </si>
  <si>
    <t>Food &amp;</t>
  </si>
  <si>
    <t>Investment</t>
  </si>
  <si>
    <t>Confectionery</t>
  </si>
  <si>
    <t>Holdings</t>
  </si>
  <si>
    <t>REVENUE</t>
  </si>
  <si>
    <t>- External revenue</t>
  </si>
  <si>
    <t>- Inter-segment revenue</t>
  </si>
  <si>
    <t>RESULTS</t>
  </si>
  <si>
    <t>Segment results</t>
  </si>
  <si>
    <t>Events Subsequent to the End of the Interim Reporting Period</t>
  </si>
  <si>
    <t>Changes in the Composition of the Group</t>
  </si>
  <si>
    <t>Contingent Liabilities</t>
  </si>
  <si>
    <t>Capital Commitments</t>
  </si>
  <si>
    <t>minority shareholders of a subsidiary</t>
  </si>
  <si>
    <t xml:space="preserve">Cancellation of issued shares held by </t>
  </si>
  <si>
    <t xml:space="preserve">  transfer to capital redemption reserves</t>
  </si>
  <si>
    <t>unquoted investment</t>
  </si>
  <si>
    <t xml:space="preserve">Payments in relation to privatisation of a subsidiary by way </t>
  </si>
  <si>
    <t>Loss per 50 sen share</t>
  </si>
  <si>
    <t>ordinary equity shareholders of the parent</t>
  </si>
  <si>
    <t xml:space="preserve">   of a scheme of arrangement</t>
  </si>
  <si>
    <t>Gross profit</t>
  </si>
  <si>
    <t>Finance costs</t>
  </si>
  <si>
    <t xml:space="preserve">   Share capital</t>
  </si>
  <si>
    <t xml:space="preserve">   Write back of provision for diminution in value of </t>
  </si>
  <si>
    <t>Purchase of Company's shares</t>
  </si>
  <si>
    <t xml:space="preserve">                                                                                                                                                                                                           </t>
  </si>
  <si>
    <t xml:space="preserve">   Loss on disposal of investment in an associate</t>
  </si>
  <si>
    <t>Loss on disposal of investment in an associate</t>
  </si>
  <si>
    <t>Transfer to/(from) deferred taxation</t>
  </si>
  <si>
    <t xml:space="preserve">Gain on disposal of property, plant and </t>
  </si>
  <si>
    <t xml:space="preserve">  equipment</t>
  </si>
  <si>
    <t>(c)</t>
  </si>
  <si>
    <t>FRS 119*</t>
  </si>
  <si>
    <t xml:space="preserve">RM'000 </t>
  </si>
  <si>
    <t>31/12/2006</t>
  </si>
  <si>
    <t>Fourth Quarter ended 31 December 2005</t>
  </si>
  <si>
    <t xml:space="preserve">        Fourth Quarter</t>
  </si>
  <si>
    <t xml:space="preserve">  Cumulative 12 months</t>
  </si>
  <si>
    <t>CUMULATIVE 12 MONTHS</t>
  </si>
  <si>
    <t>FOURTH QUARTER</t>
  </si>
  <si>
    <t>For the financial period ended 31 December 2006</t>
  </si>
  <si>
    <t>At 31 December 2006</t>
  </si>
  <si>
    <t>12 MONTHS</t>
  </si>
  <si>
    <t>Cash and cash equivalents at 31 December</t>
  </si>
  <si>
    <t>Impairment of investment in an associate</t>
  </si>
  <si>
    <t xml:space="preserve">    Fourth Quarter</t>
  </si>
  <si>
    <t xml:space="preserve">     Cumulative 12 months</t>
  </si>
  <si>
    <t xml:space="preserve">   Impairment of investment in an associate</t>
  </si>
  <si>
    <t>Repayment to related companies</t>
  </si>
  <si>
    <t>Proceeds from issue of shares</t>
  </si>
  <si>
    <t>FOURTH FINANCIAL QUARTER ENDED 31 DECEMBER 2006</t>
  </si>
  <si>
    <t>Under provision in respect of prior years</t>
  </si>
  <si>
    <t xml:space="preserve">   Gain on disposal of other investments</t>
  </si>
  <si>
    <t>Operating loss before working capital changes</t>
  </si>
  <si>
    <t>Net cash used in operating activities</t>
  </si>
  <si>
    <t xml:space="preserve">   Investments </t>
  </si>
  <si>
    <t xml:space="preserve">   Impairment in value of quoted investments</t>
  </si>
  <si>
    <t>Impairment in value of quoted investments</t>
  </si>
  <si>
    <t xml:space="preserve">   Write back of allowance for doubtful debts</t>
  </si>
  <si>
    <t xml:space="preserve">   Impairment of goodwill</t>
  </si>
  <si>
    <t xml:space="preserve">   Negative goodwill recognised</t>
  </si>
  <si>
    <t xml:space="preserve">Impairment of goodwill </t>
  </si>
  <si>
    <t>Negative goodwill recognised</t>
  </si>
  <si>
    <t>Purchase of company's shares</t>
  </si>
  <si>
    <t xml:space="preserve">   Less: Impairment</t>
  </si>
  <si>
    <t>Exceptional items (Refer Note 5)</t>
  </si>
  <si>
    <t>(Loss)/Profit after taxation</t>
  </si>
  <si>
    <t>For the financial year ended 31 December 2006</t>
  </si>
  <si>
    <t>Net loss for the financial year</t>
  </si>
  <si>
    <t>Year ended 31 December 2005</t>
  </si>
  <si>
    <t xml:space="preserve">        Total gain on disposals</t>
  </si>
  <si>
    <t xml:space="preserve"> CUMULATIVE</t>
  </si>
  <si>
    <t>Impairment in value of property</t>
  </si>
  <si>
    <t>Net (decrease)/increase in cash and cash equivalents</t>
  </si>
  <si>
    <t xml:space="preserve">Proceeds from sale of investment in an associate </t>
  </si>
  <si>
    <t>Date: 28 February 2007</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</si>
</sst>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quot;$&quot;;#,##0&quot;$&quot;"/>
    <numFmt numFmtId="179" formatCode="#,##0&quot;$&quot;;[Red]#,##0&quot;$&quot;"/>
    <numFmt numFmtId="180" formatCode="#,##0.00&quot;$&quot;;#,##0.00&quot;$&quot;"/>
    <numFmt numFmtId="181" formatCode="#,##0.00&quot;$&quot;;[Red]#,##0.00&quot;$&quot;"/>
    <numFmt numFmtId="182" formatCode="_ * #,##0&quot;$&quot;_ ;_ * #,##0&quot;$&quot;_ ;_ * &quot;-&quot;&quot;$&quot;_ ;_ @_ "/>
    <numFmt numFmtId="183" formatCode="_ * #,##0_$_ ;_ * #,##0_$_ ;_ * &quot;-&quot;_$_ ;_ @_ "/>
    <numFmt numFmtId="184" formatCode="_ * #,##0.00&quot;$&quot;_ ;_ * #,##0.00&quot;$&quot;_ ;_ * &quot;-&quot;??&quot;$&quot;_ ;_ @_ "/>
    <numFmt numFmtId="185" formatCode="_ * #,##0.00_$_ ;_ * #,##0.00_$_ ;_ * &quot;-&quot;??_$_ ;_ @_ "/>
    <numFmt numFmtId="186" formatCode="_(* #,##0.0_);_(* \(#,##0.0\);_(* &quot;-&quot;??_);_(@_)"/>
    <numFmt numFmtId="187" formatCode="_(* #,##0_);_(* \(#,##0\);_(* &quot;-&quot;??_);_(@_)"/>
    <numFmt numFmtId="188" formatCode="0.0"/>
    <numFmt numFmtId="189" formatCode="0.000"/>
    <numFmt numFmtId="190" formatCode="&quot;Yes&quot;;&quot;Yes&quot;;&quot;No&quot;"/>
    <numFmt numFmtId="191" formatCode="&quot;True&quot;;&quot;True&quot;;&quot;False&quot;"/>
    <numFmt numFmtId="192" formatCode="&quot;On&quot;;&quot;On&quot;;&quot;Off&quot;"/>
    <numFmt numFmtId="193" formatCode="#,##0.0000"/>
    <numFmt numFmtId="194" formatCode="#,##0;[Red]#,##0"/>
    <numFmt numFmtId="195" formatCode="_(* #,##0.0_);_(* \(#,##0.0\);_(* &quot;-&quot;?_);_(@_)"/>
    <numFmt numFmtId="196" formatCode="0_);\(0\)"/>
    <numFmt numFmtId="197" formatCode="#,##0.0_);[Red]\(#,##0.0\)"/>
    <numFmt numFmtId="198" formatCode="_(* #,##0.0000_);_(* \(#,##0.0000\);_(* &quot;-&quot;????_);_(@_)"/>
    <numFmt numFmtId="199" formatCode="_(* #,##0.000_);_(* \(#,##0.000\);_(* &quot;-&quot;???_);_(@_)"/>
    <numFmt numFmtId="200" formatCode="dd/mm/yyyy"/>
    <numFmt numFmtId="201" formatCode="#,##0\ \ "/>
    <numFmt numFmtId="202" formatCode="_(* #,##0.000_);_(* \(#,##0.000\);_(* &quot;-&quot;??_);_(@_)"/>
  </numFmts>
  <fonts count="15">
    <font>
      <sz val="10"/>
      <name val="Arial"/>
      <family val="0"/>
    </font>
    <font>
      <b/>
      <sz val="12"/>
      <name val="Arial"/>
      <family val="2"/>
    </font>
    <font>
      <b/>
      <sz val="10"/>
      <name val="Arial"/>
      <family val="2"/>
    </font>
    <font>
      <u val="single"/>
      <sz val="10"/>
      <color indexed="12"/>
      <name val="Arial"/>
      <family val="0"/>
    </font>
    <font>
      <u val="single"/>
      <sz val="10"/>
      <color indexed="36"/>
      <name val="Arial"/>
      <family val="0"/>
    </font>
    <font>
      <sz val="9"/>
      <name val="Arial"/>
      <family val="2"/>
    </font>
    <font>
      <b/>
      <sz val="14"/>
      <color indexed="10"/>
      <name val="Arial"/>
      <family val="2"/>
    </font>
    <font>
      <sz val="12"/>
      <name val="Arial"/>
      <family val="2"/>
    </font>
    <font>
      <sz val="11"/>
      <name val="Arial"/>
      <family val="2"/>
    </font>
    <font>
      <i/>
      <vertAlign val="superscript"/>
      <sz val="10"/>
      <name val="Arial"/>
      <family val="2"/>
    </font>
    <font>
      <i/>
      <sz val="10"/>
      <name val="Arial"/>
      <family val="2"/>
    </font>
    <font>
      <i/>
      <sz val="9"/>
      <name val="Arial"/>
      <family val="2"/>
    </font>
    <font>
      <b/>
      <sz val="9"/>
      <name val="Arial"/>
      <family val="2"/>
    </font>
    <font>
      <sz val="9"/>
      <color indexed="10"/>
      <name val="Arial"/>
      <family val="2"/>
    </font>
    <font>
      <b/>
      <sz val="9"/>
      <color indexed="10"/>
      <name val="Arial"/>
      <family val="2"/>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96">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Font="1" applyAlignment="1">
      <alignment horizontal="center"/>
    </xf>
    <xf numFmtId="0" fontId="0" fillId="0" borderId="0" xfId="0" applyFont="1" applyAlignment="1">
      <alignment/>
    </xf>
    <xf numFmtId="0" fontId="2" fillId="0" borderId="0" xfId="0" applyFont="1" applyBorder="1" applyAlignment="1">
      <alignment horizontal="center"/>
    </xf>
    <xf numFmtId="187" fontId="0" fillId="0" borderId="0" xfId="0" applyNumberFormat="1" applyFont="1" applyAlignment="1">
      <alignment/>
    </xf>
    <xf numFmtId="187" fontId="0" fillId="0" borderId="0" xfId="0" applyNumberFormat="1" applyFont="1" applyBorder="1" applyAlignment="1">
      <alignment/>
    </xf>
    <xf numFmtId="0" fontId="0" fillId="0" borderId="0" xfId="0" applyFont="1" applyAlignment="1">
      <alignment horizontal="right"/>
    </xf>
    <xf numFmtId="187" fontId="0" fillId="0" borderId="0" xfId="15" applyNumberFormat="1" applyFont="1" applyAlignment="1">
      <alignment/>
    </xf>
    <xf numFmtId="0" fontId="0" fillId="0" borderId="0" xfId="0" applyFont="1" applyAlignment="1" quotePrefix="1">
      <alignment/>
    </xf>
    <xf numFmtId="43" fontId="0" fillId="0" borderId="0" xfId="15" applyNumberFormat="1" applyFont="1" applyAlignment="1" quotePrefix="1">
      <alignment/>
    </xf>
    <xf numFmtId="187" fontId="2" fillId="0" borderId="0" xfId="15" applyNumberFormat="1" applyFont="1" applyBorder="1" applyAlignment="1">
      <alignment horizontal="left"/>
    </xf>
    <xf numFmtId="0" fontId="0" fillId="0" borderId="0" xfId="0" applyFont="1" applyAlignment="1">
      <alignment horizontal="justify"/>
    </xf>
    <xf numFmtId="43" fontId="5" fillId="0" borderId="0" xfId="15" applyNumberFormat="1" applyFont="1" applyAlignment="1" quotePrefix="1">
      <alignment/>
    </xf>
    <xf numFmtId="0" fontId="2" fillId="0" borderId="0" xfId="0" applyFont="1" applyAlignment="1" applyProtection="1">
      <alignment horizontal="left"/>
      <protection locked="0"/>
    </xf>
    <xf numFmtId="0" fontId="2" fillId="0" borderId="0" xfId="0" applyFont="1" applyAlignment="1" applyProtection="1">
      <alignment/>
      <protection locked="0"/>
    </xf>
    <xf numFmtId="0" fontId="0" fillId="0" borderId="0" xfId="0" applyFont="1" applyAlignment="1" applyProtection="1">
      <alignment/>
      <protection locked="0"/>
    </xf>
    <xf numFmtId="0" fontId="2" fillId="0" borderId="0" xfId="0" applyFont="1" applyAlignment="1">
      <alignment horizontal="center"/>
    </xf>
    <xf numFmtId="0" fontId="0" fillId="0" borderId="0" xfId="0" applyFont="1" applyBorder="1" applyAlignment="1">
      <alignment/>
    </xf>
    <xf numFmtId="0" fontId="0" fillId="0" borderId="0" xfId="0" applyFont="1" applyBorder="1" applyAlignment="1">
      <alignment horizontal="center"/>
    </xf>
    <xf numFmtId="187" fontId="0" fillId="0" borderId="0" xfId="0" applyNumberFormat="1" applyFont="1" applyBorder="1" applyAlignment="1">
      <alignment horizontal="center"/>
    </xf>
    <xf numFmtId="37" fontId="0" fillId="0" borderId="0" xfId="0" applyNumberFormat="1" applyFont="1" applyBorder="1" applyAlignment="1">
      <alignment horizontal="right"/>
    </xf>
    <xf numFmtId="187" fontId="0" fillId="0" borderId="0" xfId="0" applyNumberFormat="1" applyFont="1" applyBorder="1" applyAlignment="1">
      <alignment horizontal="right"/>
    </xf>
    <xf numFmtId="0" fontId="0" fillId="0" borderId="0" xfId="0" applyFont="1" applyAlignment="1">
      <alignment/>
    </xf>
    <xf numFmtId="0" fontId="2" fillId="0" borderId="0" xfId="0" applyFont="1" applyBorder="1" applyAlignment="1">
      <alignment horizontal="right"/>
    </xf>
    <xf numFmtId="187" fontId="2" fillId="0" borderId="0" xfId="15" applyNumberFormat="1" applyFont="1" applyAlignment="1">
      <alignment horizontal="center"/>
    </xf>
    <xf numFmtId="187" fontId="2" fillId="0" borderId="0" xfId="15" applyNumberFormat="1" applyFont="1" applyBorder="1" applyAlignment="1">
      <alignment horizontal="center"/>
    </xf>
    <xf numFmtId="14" fontId="2" fillId="0" borderId="0" xfId="0" applyNumberFormat="1" applyFont="1" applyBorder="1" applyAlignment="1">
      <alignment horizontal="center"/>
    </xf>
    <xf numFmtId="187" fontId="2" fillId="0" borderId="0" xfId="15" applyNumberFormat="1" applyFont="1" applyBorder="1" applyAlignment="1">
      <alignment horizontal="right"/>
    </xf>
    <xf numFmtId="187" fontId="0" fillId="0" borderId="1" xfId="15" applyNumberFormat="1" applyFont="1" applyBorder="1" applyAlignment="1">
      <alignment/>
    </xf>
    <xf numFmtId="0" fontId="0" fillId="0" borderId="0" xfId="0" applyFont="1" applyAlignment="1" quotePrefix="1">
      <alignment horizontal="left"/>
    </xf>
    <xf numFmtId="187" fontId="0" fillId="0" borderId="0" xfId="15" applyNumberFormat="1" applyFont="1" applyBorder="1" applyAlignment="1">
      <alignment/>
    </xf>
    <xf numFmtId="43" fontId="0" fillId="0" borderId="0" xfId="15" applyNumberFormat="1" applyFont="1" applyAlignment="1">
      <alignment/>
    </xf>
    <xf numFmtId="187" fontId="0" fillId="0" borderId="0" xfId="0" applyNumberFormat="1" applyFont="1" applyBorder="1" applyAlignment="1">
      <alignment horizontal="left"/>
    </xf>
    <xf numFmtId="41" fontId="0" fillId="0" borderId="0" xfId="0" applyNumberFormat="1" applyFont="1" applyBorder="1" applyAlignment="1" applyProtection="1">
      <alignment/>
      <protection locked="0"/>
    </xf>
    <xf numFmtId="0" fontId="0" fillId="0" borderId="0" xfId="0" applyFont="1" applyBorder="1" applyAlignment="1" applyProtection="1">
      <alignment/>
      <protection locked="0"/>
    </xf>
    <xf numFmtId="0" fontId="0" fillId="0" borderId="2" xfId="0" applyFont="1" applyBorder="1" applyAlignment="1" applyProtection="1">
      <alignment/>
      <protection locked="0"/>
    </xf>
    <xf numFmtId="43" fontId="0" fillId="0" borderId="0" xfId="0" applyNumberFormat="1" applyFont="1" applyAlignment="1">
      <alignment/>
    </xf>
    <xf numFmtId="0" fontId="0" fillId="0" borderId="0" xfId="0" applyFont="1" applyAlignment="1" applyProtection="1" quotePrefix="1">
      <alignment/>
      <protection locked="0"/>
    </xf>
    <xf numFmtId="0" fontId="2" fillId="0" borderId="0" xfId="0" applyFont="1" applyAlignment="1" applyProtection="1" quotePrefix="1">
      <alignment horizontal="left"/>
      <protection locked="0"/>
    </xf>
    <xf numFmtId="0" fontId="6" fillId="0" borderId="0" xfId="0" applyFont="1" applyAlignment="1">
      <alignment/>
    </xf>
    <xf numFmtId="0" fontId="7" fillId="0" borderId="0" xfId="0" applyFont="1" applyAlignment="1">
      <alignment/>
    </xf>
    <xf numFmtId="187" fontId="2" fillId="0" borderId="0" xfId="15" applyNumberFormat="1" applyFont="1" applyAlignment="1">
      <alignment horizontal="right"/>
    </xf>
    <xf numFmtId="187" fontId="0" fillId="0" borderId="0" xfId="15" applyNumberFormat="1" applyFont="1" applyAlignment="1">
      <alignment horizontal="right"/>
    </xf>
    <xf numFmtId="187" fontId="2" fillId="0" borderId="0" xfId="15" applyNumberFormat="1" applyFont="1" applyFill="1" applyBorder="1" applyAlignment="1">
      <alignment horizontal="right"/>
    </xf>
    <xf numFmtId="187" fontId="0" fillId="0" borderId="2" xfId="15" applyNumberFormat="1" applyFont="1" applyBorder="1" applyAlignment="1">
      <alignment/>
    </xf>
    <xf numFmtId="14" fontId="2" fillId="0" borderId="0" xfId="0" applyNumberFormat="1" applyFont="1" applyBorder="1" applyAlignment="1" applyProtection="1">
      <alignment horizontal="right"/>
      <protection locked="0"/>
    </xf>
    <xf numFmtId="41" fontId="2" fillId="0" borderId="0" xfId="0" applyNumberFormat="1" applyFont="1" applyBorder="1" applyAlignment="1" applyProtection="1">
      <alignment horizontal="right"/>
      <protection locked="0"/>
    </xf>
    <xf numFmtId="41" fontId="0" fillId="0" borderId="2" xfId="0" applyNumberFormat="1" applyFont="1" applyBorder="1" applyAlignment="1" applyProtection="1">
      <alignment/>
      <protection locked="0"/>
    </xf>
    <xf numFmtId="0" fontId="2" fillId="0" borderId="0" xfId="0" applyFont="1" applyAlignment="1" applyProtection="1">
      <alignment horizontal="center"/>
      <protection locked="0"/>
    </xf>
    <xf numFmtId="41" fontId="0" fillId="0" borderId="0" xfId="0" applyNumberFormat="1" applyFont="1" applyBorder="1" applyAlignment="1" applyProtection="1">
      <alignment horizontal="right"/>
      <protection locked="0"/>
    </xf>
    <xf numFmtId="16" fontId="2" fillId="0" borderId="0" xfId="0" applyNumberFormat="1" applyFont="1" applyBorder="1" applyAlignment="1" quotePrefix="1">
      <alignment horizontal="right"/>
    </xf>
    <xf numFmtId="187" fontId="0" fillId="0" borderId="0" xfId="15" applyNumberFormat="1" applyFont="1" applyBorder="1" applyAlignment="1">
      <alignment horizontal="center"/>
    </xf>
    <xf numFmtId="16" fontId="2" fillId="0" borderId="0" xfId="0" applyNumberFormat="1" applyFont="1" applyBorder="1" applyAlignment="1">
      <alignment horizontal="right"/>
    </xf>
    <xf numFmtId="0" fontId="7" fillId="0" borderId="0" xfId="0" applyFont="1" applyAlignment="1">
      <alignment/>
    </xf>
    <xf numFmtId="0" fontId="1" fillId="0" borderId="0" xfId="0" applyFont="1" applyAlignment="1">
      <alignment/>
    </xf>
    <xf numFmtId="0" fontId="1" fillId="0" borderId="0" xfId="0" applyFont="1" applyAlignment="1">
      <alignment horizontal="center"/>
    </xf>
    <xf numFmtId="14" fontId="2" fillId="0" borderId="0" xfId="0" applyNumberFormat="1" applyFont="1" applyAlignment="1">
      <alignment horizontal="center"/>
    </xf>
    <xf numFmtId="0" fontId="7" fillId="0" borderId="0" xfId="0" applyFont="1" applyAlignment="1">
      <alignment horizontal="center"/>
    </xf>
    <xf numFmtId="15" fontId="0" fillId="0" borderId="0" xfId="0" applyNumberFormat="1" applyFont="1" applyAlignment="1" quotePrefix="1">
      <alignment/>
    </xf>
    <xf numFmtId="187" fontId="0" fillId="0" borderId="3" xfId="15" applyNumberFormat="1" applyFont="1" applyBorder="1" applyAlignment="1">
      <alignment/>
    </xf>
    <xf numFmtId="187" fontId="0" fillId="0" borderId="1" xfId="15" applyNumberFormat="1" applyFont="1" applyBorder="1" applyAlignment="1" quotePrefix="1">
      <alignment horizontal="center"/>
    </xf>
    <xf numFmtId="187" fontId="0" fillId="0" borderId="0" xfId="15" applyNumberFormat="1" applyFont="1" applyBorder="1" applyAlignment="1" quotePrefix="1">
      <alignment horizontal="center"/>
    </xf>
    <xf numFmtId="0" fontId="0" fillId="0" borderId="0" xfId="0" applyFont="1" applyAlignment="1">
      <alignment horizontal="left"/>
    </xf>
    <xf numFmtId="41" fontId="0" fillId="0" borderId="0" xfId="0" applyNumberFormat="1" applyFont="1" applyAlignment="1">
      <alignment/>
    </xf>
    <xf numFmtId="41" fontId="0" fillId="0" borderId="1" xfId="0" applyNumberFormat="1" applyFont="1" applyBorder="1" applyAlignment="1">
      <alignment/>
    </xf>
    <xf numFmtId="41" fontId="0" fillId="0" borderId="0" xfId="0" applyNumberFormat="1" applyFont="1" applyBorder="1" applyAlignment="1">
      <alignment/>
    </xf>
    <xf numFmtId="41" fontId="0" fillId="0" borderId="3" xfId="0" applyNumberFormat="1" applyFont="1" applyBorder="1" applyAlignment="1">
      <alignment/>
    </xf>
    <xf numFmtId="41" fontId="0" fillId="0" borderId="2" xfId="0" applyNumberFormat="1" applyFont="1" applyBorder="1" applyAlignment="1">
      <alignment/>
    </xf>
    <xf numFmtId="0" fontId="0" fillId="2" borderId="0" xfId="15" applyNumberFormat="1" applyFont="1" applyFill="1" applyAlignment="1">
      <alignment/>
    </xf>
    <xf numFmtId="41" fontId="0" fillId="0" borderId="0" xfId="0" applyNumberFormat="1" applyFont="1" applyAlignment="1">
      <alignment horizontal="center"/>
    </xf>
    <xf numFmtId="0" fontId="9" fillId="0" borderId="0" xfId="0" applyFont="1" applyAlignment="1">
      <alignment/>
    </xf>
    <xf numFmtId="43" fontId="0" fillId="0" borderId="0" xfId="15" applyFont="1" applyAlignment="1">
      <alignment/>
    </xf>
    <xf numFmtId="0" fontId="11" fillId="0" borderId="0" xfId="0" applyFont="1" applyAlignment="1" quotePrefix="1">
      <alignment horizontal="right"/>
    </xf>
    <xf numFmtId="0" fontId="10" fillId="0" borderId="0" xfId="0" applyFont="1" applyAlignment="1">
      <alignment/>
    </xf>
    <xf numFmtId="202" fontId="0" fillId="0" borderId="0" xfId="15" applyNumberFormat="1" applyFont="1" applyAlignment="1">
      <alignment/>
    </xf>
    <xf numFmtId="0" fontId="10" fillId="0" borderId="0" xfId="0" applyFont="1" applyAlignment="1">
      <alignment horizontal="left"/>
    </xf>
    <xf numFmtId="0" fontId="2" fillId="0" borderId="0" xfId="15" applyNumberFormat="1" applyFont="1" applyAlignment="1">
      <alignment horizontal="right"/>
    </xf>
    <xf numFmtId="41" fontId="0" fillId="0" borderId="0" xfId="0" applyNumberFormat="1" applyFont="1" applyBorder="1" applyAlignment="1" applyProtection="1">
      <alignment horizontal="center"/>
      <protection locked="0"/>
    </xf>
    <xf numFmtId="187" fontId="0" fillId="0" borderId="0" xfId="15" applyNumberFormat="1" applyFont="1" applyAlignment="1" applyProtection="1">
      <alignment/>
      <protection locked="0"/>
    </xf>
    <xf numFmtId="0" fontId="11" fillId="0" borderId="0" xfId="0" applyFont="1" applyAlignment="1">
      <alignment/>
    </xf>
    <xf numFmtId="0" fontId="5" fillId="0" borderId="0" xfId="0" applyFont="1" applyAlignment="1">
      <alignment/>
    </xf>
    <xf numFmtId="0" fontId="0" fillId="0" borderId="0" xfId="0" applyFont="1" applyBorder="1" applyAlignment="1">
      <alignment horizontal="left"/>
    </xf>
    <xf numFmtId="43" fontId="0" fillId="0" borderId="0" xfId="15" applyFont="1" applyBorder="1" applyAlignment="1">
      <alignment horizontal="right"/>
    </xf>
    <xf numFmtId="171" fontId="0" fillId="0" borderId="0" xfId="0" applyNumberFormat="1" applyFont="1" applyBorder="1" applyAlignment="1">
      <alignment/>
    </xf>
    <xf numFmtId="171" fontId="0" fillId="0" borderId="0" xfId="0" applyNumberFormat="1" applyFont="1" applyBorder="1" applyAlignment="1">
      <alignment horizontal="center"/>
    </xf>
    <xf numFmtId="171" fontId="0" fillId="0" borderId="0" xfId="0" applyNumberFormat="1" applyFont="1" applyBorder="1" applyAlignment="1">
      <alignment horizontal="right"/>
    </xf>
    <xf numFmtId="0" fontId="0" fillId="0" borderId="0" xfId="0" applyFont="1" applyBorder="1" applyAlignment="1">
      <alignment horizontal="right"/>
    </xf>
    <xf numFmtId="187" fontId="0" fillId="0" borderId="4" xfId="0" applyNumberFormat="1" applyFont="1" applyBorder="1" applyAlignment="1">
      <alignment horizontal="right"/>
    </xf>
    <xf numFmtId="187" fontId="0" fillId="0" borderId="4" xfId="0" applyNumberFormat="1" applyFont="1" applyBorder="1" applyAlignment="1">
      <alignment horizontal="left"/>
    </xf>
    <xf numFmtId="187" fontId="0" fillId="0" borderId="2" xfId="0" applyNumberFormat="1" applyFont="1" applyBorder="1" applyAlignment="1">
      <alignment horizontal="right"/>
    </xf>
    <xf numFmtId="43" fontId="0" fillId="0" borderId="0" xfId="15" applyNumberFormat="1" applyFont="1" applyBorder="1" applyAlignment="1">
      <alignment horizontal="center"/>
    </xf>
    <xf numFmtId="43" fontId="0" fillId="0" borderId="0" xfId="0" applyNumberFormat="1" applyFont="1" applyBorder="1" applyAlignment="1">
      <alignment horizontal="center"/>
    </xf>
    <xf numFmtId="187" fontId="0" fillId="0" borderId="0" xfId="15" applyNumberFormat="1" applyFont="1" applyFill="1" applyBorder="1" applyAlignment="1">
      <alignment/>
    </xf>
    <xf numFmtId="187" fontId="0" fillId="0" borderId="3" xfId="0" applyNumberFormat="1" applyFont="1" applyBorder="1" applyAlignment="1">
      <alignment/>
    </xf>
    <xf numFmtId="187" fontId="0" fillId="0" borderId="2" xfId="0" applyNumberFormat="1" applyFont="1" applyBorder="1" applyAlignment="1">
      <alignment/>
    </xf>
    <xf numFmtId="0" fontId="2" fillId="0" borderId="0" xfId="0" applyFont="1" applyAlignment="1">
      <alignment horizontal="left"/>
    </xf>
    <xf numFmtId="43" fontId="2" fillId="0" borderId="0" xfId="15" applyFont="1" applyFill="1" applyBorder="1" applyAlignment="1">
      <alignment horizontal="right"/>
    </xf>
    <xf numFmtId="43" fontId="2" fillId="0" borderId="0" xfId="15" applyFont="1" applyAlignment="1">
      <alignment horizontal="right"/>
    </xf>
    <xf numFmtId="187" fontId="0" fillId="0" borderId="0" xfId="15" applyNumberFormat="1" applyFont="1" applyBorder="1" applyAlignment="1">
      <alignment horizontal="left"/>
    </xf>
    <xf numFmtId="187" fontId="0" fillId="0" borderId="1" xfId="15" applyNumberFormat="1" applyFont="1" applyBorder="1" applyAlignment="1">
      <alignment horizontal="center"/>
    </xf>
    <xf numFmtId="187" fontId="0" fillId="0" borderId="1" xfId="15" applyNumberFormat="1" applyFont="1" applyBorder="1" applyAlignment="1">
      <alignment horizontal="right"/>
    </xf>
    <xf numFmtId="187" fontId="0" fillId="0" borderId="0" xfId="15" applyNumberFormat="1" applyFont="1" applyBorder="1" applyAlignment="1">
      <alignment horizontal="right"/>
    </xf>
    <xf numFmtId="187" fontId="0" fillId="0" borderId="1" xfId="15" applyNumberFormat="1" applyFont="1" applyBorder="1" applyAlignment="1">
      <alignment horizontal="left"/>
    </xf>
    <xf numFmtId="43" fontId="0" fillId="0" borderId="0" xfId="15" applyFont="1" applyBorder="1" applyAlignment="1" quotePrefix="1">
      <alignment horizontal="center" vertical="center"/>
    </xf>
    <xf numFmtId="43" fontId="0" fillId="0" borderId="0" xfId="15" applyFont="1" applyBorder="1" applyAlignment="1">
      <alignment horizontal="center" vertical="center"/>
    </xf>
    <xf numFmtId="43" fontId="2" fillId="0" borderId="0" xfId="15" applyFont="1" applyBorder="1" applyAlignment="1">
      <alignment horizontal="right"/>
    </xf>
    <xf numFmtId="187" fontId="0" fillId="0" borderId="1" xfId="15" applyNumberFormat="1" applyFont="1" applyFill="1" applyBorder="1" applyAlignment="1">
      <alignment/>
    </xf>
    <xf numFmtId="43" fontId="2" fillId="0" borderId="4" xfId="15" applyFont="1" applyBorder="1" applyAlignment="1">
      <alignment horizontal="right"/>
    </xf>
    <xf numFmtId="43" fontId="2" fillId="0" borderId="0" xfId="15" applyFont="1" applyBorder="1" applyAlignment="1" quotePrefix="1">
      <alignment horizontal="right"/>
    </xf>
    <xf numFmtId="43" fontId="0" fillId="0" borderId="0" xfId="15" applyFont="1" applyBorder="1" applyAlignment="1">
      <alignment/>
    </xf>
    <xf numFmtId="43" fontId="2" fillId="0" borderId="0" xfId="15" applyFont="1" applyAlignment="1">
      <alignment horizontal="center"/>
    </xf>
    <xf numFmtId="43" fontId="0" fillId="0" borderId="0" xfId="15" applyFont="1" applyBorder="1" applyAlignment="1">
      <alignment horizontal="center"/>
    </xf>
    <xf numFmtId="187" fontId="0" fillId="0" borderId="1" xfId="0" applyNumberFormat="1" applyFont="1" applyBorder="1" applyAlignment="1">
      <alignment/>
    </xf>
    <xf numFmtId="187" fontId="0" fillId="0" borderId="5" xfId="15" applyNumberFormat="1" applyFont="1" applyBorder="1" applyAlignment="1">
      <alignment/>
    </xf>
    <xf numFmtId="43" fontId="2" fillId="0" borderId="0" xfId="15" applyFont="1" applyAlignment="1" applyProtection="1">
      <alignment horizontal="right"/>
      <protection locked="0"/>
    </xf>
    <xf numFmtId="43" fontId="2" fillId="0" borderId="0" xfId="15" applyFont="1" applyAlignment="1" applyProtection="1">
      <alignment horizontal="center"/>
      <protection locked="0"/>
    </xf>
    <xf numFmtId="37" fontId="0" fillId="0" borderId="0" xfId="15" applyNumberFormat="1" applyFont="1" applyAlignment="1" applyProtection="1">
      <alignment horizontal="right"/>
      <protection locked="0"/>
    </xf>
    <xf numFmtId="37" fontId="0" fillId="0" borderId="4" xfId="15" applyNumberFormat="1" applyFont="1" applyBorder="1" applyAlignment="1" applyProtection="1">
      <alignment horizontal="right"/>
      <protection locked="0"/>
    </xf>
    <xf numFmtId="0" fontId="0" fillId="0" borderId="0" xfId="0" applyFont="1" applyAlignment="1" applyProtection="1">
      <alignment horizontal="right"/>
      <protection locked="0"/>
    </xf>
    <xf numFmtId="43" fontId="0" fillId="0" borderId="0" xfId="15" applyFont="1" applyAlignment="1" applyProtection="1">
      <alignment horizontal="right"/>
      <protection locked="0"/>
    </xf>
    <xf numFmtId="0" fontId="0" fillId="0" borderId="4" xfId="0" applyFont="1" applyBorder="1" applyAlignment="1" applyProtection="1">
      <alignment/>
      <protection locked="0"/>
    </xf>
    <xf numFmtId="41" fontId="2" fillId="0" borderId="0" xfId="0" applyNumberFormat="1" applyFont="1" applyBorder="1" applyAlignment="1" applyProtection="1" quotePrefix="1">
      <alignment horizontal="center"/>
      <protection locked="0"/>
    </xf>
    <xf numFmtId="200" fontId="2" fillId="0" borderId="0" xfId="0" applyNumberFormat="1" applyFont="1" applyAlignment="1" applyProtection="1" quotePrefix="1">
      <alignment horizontal="right"/>
      <protection locked="0"/>
    </xf>
    <xf numFmtId="41" fontId="2" fillId="0" borderId="0" xfId="0" applyNumberFormat="1" applyFont="1" applyBorder="1" applyAlignment="1" applyProtection="1">
      <alignment horizontal="center"/>
      <protection locked="0"/>
    </xf>
    <xf numFmtId="187" fontId="0" fillId="0" borderId="0" xfId="15" applyNumberFormat="1" applyFont="1" applyBorder="1" applyAlignment="1" applyProtection="1">
      <alignment horizontal="center"/>
      <protection locked="0"/>
    </xf>
    <xf numFmtId="43" fontId="2" fillId="0" borderId="0" xfId="15" applyFont="1" applyBorder="1" applyAlignment="1" applyProtection="1">
      <alignment horizontal="right"/>
      <protection locked="0"/>
    </xf>
    <xf numFmtId="187" fontId="0" fillId="0" borderId="0" xfId="15" applyNumberFormat="1" applyFont="1" applyBorder="1" applyAlignment="1" applyProtection="1">
      <alignment/>
      <protection locked="0"/>
    </xf>
    <xf numFmtId="187" fontId="0" fillId="0" borderId="1" xfId="15" applyNumberFormat="1" applyFont="1" applyBorder="1" applyAlignment="1" applyProtection="1">
      <alignment/>
      <protection locked="0"/>
    </xf>
    <xf numFmtId="41" fontId="0" fillId="0" borderId="4" xfId="0" applyNumberFormat="1" applyFont="1" applyBorder="1" applyAlignment="1" applyProtection="1">
      <alignment/>
      <protection locked="0"/>
    </xf>
    <xf numFmtId="14" fontId="2" fillId="0" borderId="0" xfId="15" applyNumberFormat="1" applyFont="1" applyBorder="1" applyAlignment="1" quotePrefix="1">
      <alignment horizontal="right"/>
    </xf>
    <xf numFmtId="38" fontId="2" fillId="0" borderId="0" xfId="0" applyNumberFormat="1" applyFont="1" applyAlignment="1">
      <alignment horizontal="right"/>
    </xf>
    <xf numFmtId="38" fontId="2" fillId="0" borderId="0" xfId="0" applyNumberFormat="1" applyFont="1" applyBorder="1" applyAlignment="1">
      <alignment horizontal="center"/>
    </xf>
    <xf numFmtId="187" fontId="2" fillId="0" borderId="0" xfId="15" applyNumberFormat="1" applyFont="1" applyAlignment="1">
      <alignment/>
    </xf>
    <xf numFmtId="187" fontId="2" fillId="0" borderId="0" xfId="15" applyNumberFormat="1" applyFont="1" applyBorder="1" applyAlignment="1">
      <alignment/>
    </xf>
    <xf numFmtId="187" fontId="2" fillId="0" borderId="0" xfId="15" applyNumberFormat="1" applyFont="1" applyBorder="1" applyAlignment="1" quotePrefix="1">
      <alignment horizontal="center"/>
    </xf>
    <xf numFmtId="0" fontId="5" fillId="0" borderId="0" xfId="0" applyFont="1" applyAlignment="1" applyProtection="1">
      <alignment/>
      <protection locked="0"/>
    </xf>
    <xf numFmtId="41" fontId="5" fillId="0" borderId="0" xfId="0" applyNumberFormat="1" applyFont="1" applyBorder="1" applyAlignment="1" applyProtection="1">
      <alignment horizontal="center"/>
      <protection locked="0"/>
    </xf>
    <xf numFmtId="187" fontId="5" fillId="0" borderId="0" xfId="15" applyNumberFormat="1" applyFont="1" applyBorder="1" applyAlignment="1" applyProtection="1">
      <alignment horizontal="center"/>
      <protection locked="0"/>
    </xf>
    <xf numFmtId="0" fontId="5" fillId="0" borderId="0" xfId="0" applyFont="1" applyBorder="1" applyAlignment="1" applyProtection="1">
      <alignment/>
      <protection locked="0"/>
    </xf>
    <xf numFmtId="187" fontId="5" fillId="0" borderId="2" xfId="15" applyNumberFormat="1" applyFont="1" applyBorder="1" applyAlignment="1" applyProtection="1">
      <alignment horizontal="center"/>
      <protection locked="0"/>
    </xf>
    <xf numFmtId="0" fontId="12" fillId="0" borderId="0" xfId="0" applyFont="1" applyAlignment="1" applyProtection="1">
      <alignment horizontal="left"/>
      <protection locked="0"/>
    </xf>
    <xf numFmtId="0" fontId="12" fillId="0" borderId="0" xfId="0" applyFont="1" applyAlignment="1" applyProtection="1">
      <alignment/>
      <protection locked="0"/>
    </xf>
    <xf numFmtId="0" fontId="12" fillId="0" borderId="0" xfId="0" applyFont="1" applyAlignment="1" applyProtection="1" quotePrefix="1">
      <alignment horizontal="left"/>
      <protection locked="0"/>
    </xf>
    <xf numFmtId="0" fontId="5" fillId="0" borderId="0" xfId="0" applyFont="1" applyAlignment="1" applyProtection="1" quotePrefix="1">
      <alignment/>
      <protection locked="0"/>
    </xf>
    <xf numFmtId="0" fontId="12" fillId="0" borderId="0" xfId="0" applyFont="1" applyBorder="1" applyAlignment="1">
      <alignment horizontal="center"/>
    </xf>
    <xf numFmtId="16" fontId="12" fillId="0" borderId="0" xfId="0" applyNumberFormat="1" applyFont="1" applyBorder="1" applyAlignment="1" quotePrefix="1">
      <alignment horizontal="right"/>
    </xf>
    <xf numFmtId="16" fontId="12" fillId="0" borderId="0" xfId="0" applyNumberFormat="1" applyFont="1" applyBorder="1" applyAlignment="1" quotePrefix="1">
      <alignment/>
    </xf>
    <xf numFmtId="200" fontId="12" fillId="0" borderId="0" xfId="0" applyNumberFormat="1" applyFont="1" applyBorder="1" applyAlignment="1" quotePrefix="1">
      <alignment horizontal="right"/>
    </xf>
    <xf numFmtId="200" fontId="12" fillId="0" borderId="0" xfId="0" applyNumberFormat="1" applyFont="1" applyBorder="1" applyAlignment="1">
      <alignment horizontal="right"/>
    </xf>
    <xf numFmtId="0" fontId="12" fillId="0" borderId="0" xfId="0" applyFont="1" applyBorder="1" applyAlignment="1">
      <alignment horizontal="right"/>
    </xf>
    <xf numFmtId="41" fontId="5" fillId="0" borderId="0" xfId="0" applyNumberFormat="1" applyFont="1" applyAlignment="1" applyProtection="1">
      <alignment/>
      <protection locked="0"/>
    </xf>
    <xf numFmtId="41" fontId="5" fillId="0" borderId="0" xfId="0" applyNumberFormat="1" applyFont="1" applyBorder="1" applyAlignment="1" applyProtection="1">
      <alignment/>
      <protection locked="0"/>
    </xf>
    <xf numFmtId="187" fontId="5" fillId="0" borderId="0" xfId="15" applyNumberFormat="1" applyFont="1" applyAlignment="1" applyProtection="1">
      <alignment horizontal="center"/>
      <protection locked="0"/>
    </xf>
    <xf numFmtId="187" fontId="5" fillId="0" borderId="0" xfId="15" applyNumberFormat="1" applyFont="1" applyAlignment="1" applyProtection="1">
      <alignment/>
      <protection locked="0"/>
    </xf>
    <xf numFmtId="41" fontId="5" fillId="0" borderId="2" xfId="0" applyNumberFormat="1" applyFont="1" applyBorder="1" applyAlignment="1" applyProtection="1">
      <alignment/>
      <protection locked="0"/>
    </xf>
    <xf numFmtId="0" fontId="5" fillId="0" borderId="2" xfId="0" applyFont="1" applyBorder="1" applyAlignment="1" applyProtection="1">
      <alignment/>
      <protection locked="0"/>
    </xf>
    <xf numFmtId="0" fontId="12" fillId="0" borderId="0" xfId="0" applyFont="1" applyAlignment="1" applyProtection="1">
      <alignment horizontal="center"/>
      <protection locked="0"/>
    </xf>
    <xf numFmtId="14" fontId="12" fillId="0" borderId="0" xfId="0" applyNumberFormat="1" applyFont="1" applyBorder="1" applyAlignment="1" applyProtection="1">
      <alignment horizontal="right"/>
      <protection locked="0"/>
    </xf>
    <xf numFmtId="0" fontId="12" fillId="0" borderId="0" xfId="0" applyFont="1" applyAlignment="1" applyProtection="1">
      <alignment horizontal="right"/>
      <protection locked="0"/>
    </xf>
    <xf numFmtId="49" fontId="5" fillId="0" borderId="0" xfId="0" applyNumberFormat="1" applyFont="1" applyAlignment="1" applyProtection="1">
      <alignment/>
      <protection locked="0"/>
    </xf>
    <xf numFmtId="187" fontId="5" fillId="0" borderId="0" xfId="0" applyNumberFormat="1" applyFont="1" applyAlignment="1" applyProtection="1" quotePrefix="1">
      <alignment horizontal="right"/>
      <protection locked="0"/>
    </xf>
    <xf numFmtId="187" fontId="5" fillId="0" borderId="0" xfId="0" applyNumberFormat="1" applyFont="1" applyBorder="1" applyAlignment="1" applyProtection="1">
      <alignment horizontal="right"/>
      <protection locked="0"/>
    </xf>
    <xf numFmtId="41" fontId="12" fillId="0" borderId="0" xfId="0" applyNumberFormat="1" applyFont="1" applyBorder="1" applyAlignment="1" applyProtection="1">
      <alignment horizontal="right"/>
      <protection locked="0"/>
    </xf>
    <xf numFmtId="187" fontId="5" fillId="0" borderId="0" xfId="0" applyNumberFormat="1" applyFont="1" applyAlignment="1" applyProtection="1">
      <alignment horizontal="right"/>
      <protection locked="0"/>
    </xf>
    <xf numFmtId="0" fontId="13" fillId="0" borderId="0" xfId="0" applyFont="1" applyAlignment="1" applyProtection="1">
      <alignment/>
      <protection locked="0"/>
    </xf>
    <xf numFmtId="187" fontId="5" fillId="0" borderId="4" xfId="0" applyNumberFormat="1" applyFont="1" applyBorder="1" applyAlignment="1" applyProtection="1">
      <alignment horizontal="right"/>
      <protection locked="0"/>
    </xf>
    <xf numFmtId="14" fontId="14" fillId="0" borderId="0" xfId="0" applyNumberFormat="1" applyFont="1" applyBorder="1" applyAlignment="1" applyProtection="1">
      <alignment horizontal="right"/>
      <protection locked="0"/>
    </xf>
    <xf numFmtId="0" fontId="5" fillId="0" borderId="0" xfId="0" applyFont="1" applyBorder="1" applyAlignment="1" applyProtection="1">
      <alignment horizontal="right"/>
      <protection locked="0"/>
    </xf>
    <xf numFmtId="41" fontId="5" fillId="0" borderId="0" xfId="0" applyNumberFormat="1" applyFont="1" applyBorder="1" applyAlignment="1" applyProtection="1">
      <alignment horizontal="right"/>
      <protection locked="0"/>
    </xf>
    <xf numFmtId="0" fontId="13" fillId="0" borderId="0" xfId="0" applyFont="1" applyBorder="1" applyAlignment="1" applyProtection="1">
      <alignment/>
      <protection locked="0"/>
    </xf>
    <xf numFmtId="187" fontId="5" fillId="0" borderId="0" xfId="0" applyNumberFormat="1" applyFont="1" applyBorder="1" applyAlignment="1" applyProtection="1">
      <alignment/>
      <protection locked="0"/>
    </xf>
    <xf numFmtId="0" fontId="5" fillId="0" borderId="0" xfId="0" applyFont="1" applyAlignment="1" applyProtection="1">
      <alignment horizontal="center"/>
      <protection locked="0"/>
    </xf>
    <xf numFmtId="14" fontId="12" fillId="0" borderId="0" xfId="0" applyNumberFormat="1" applyFont="1" applyAlignment="1" applyProtection="1" quotePrefix="1">
      <alignment horizontal="right"/>
      <protection locked="0"/>
    </xf>
    <xf numFmtId="187" fontId="5" fillId="0" borderId="0" xfId="15" applyNumberFormat="1" applyFont="1" applyAlignment="1" applyProtection="1">
      <alignment/>
      <protection locked="0"/>
    </xf>
    <xf numFmtId="43" fontId="5" fillId="0" borderId="0" xfId="0" applyNumberFormat="1" applyFont="1" applyAlignment="1" applyProtection="1">
      <alignment/>
      <protection locked="0"/>
    </xf>
    <xf numFmtId="41" fontId="5" fillId="0" borderId="0" xfId="0" applyNumberFormat="1" applyFont="1" applyAlignment="1" applyProtection="1">
      <alignment/>
      <protection locked="0"/>
    </xf>
    <xf numFmtId="187" fontId="5" fillId="0" borderId="2" xfId="15" applyNumberFormat="1" applyFont="1" applyBorder="1" applyAlignment="1" applyProtection="1">
      <alignment/>
      <protection locked="0"/>
    </xf>
    <xf numFmtId="43" fontId="5" fillId="0" borderId="2" xfId="0" applyNumberFormat="1" applyFont="1" applyBorder="1" applyAlignment="1" applyProtection="1">
      <alignment/>
      <protection locked="0"/>
    </xf>
    <xf numFmtId="41" fontId="5" fillId="0" borderId="2" xfId="0" applyNumberFormat="1" applyFont="1" applyBorder="1" applyAlignment="1" applyProtection="1">
      <alignment/>
      <protection locked="0"/>
    </xf>
    <xf numFmtId="41" fontId="5" fillId="0" borderId="0" xfId="0" applyNumberFormat="1" applyFont="1" applyBorder="1" applyAlignment="1" applyProtection="1" quotePrefix="1">
      <alignment horizontal="left"/>
      <protection locked="0"/>
    </xf>
    <xf numFmtId="41" fontId="13" fillId="0" borderId="0" xfId="0" applyNumberFormat="1" applyFont="1" applyBorder="1" applyAlignment="1" applyProtection="1">
      <alignment horizontal="right"/>
      <protection locked="0"/>
    </xf>
    <xf numFmtId="41" fontId="13" fillId="0" borderId="2" xfId="0" applyNumberFormat="1" applyFont="1" applyBorder="1" applyAlignment="1" applyProtection="1">
      <alignment horizontal="right"/>
      <protection locked="0"/>
    </xf>
    <xf numFmtId="0" fontId="2" fillId="0" borderId="0" xfId="15" applyNumberFormat="1" applyFont="1" applyAlignment="1" quotePrefix="1">
      <alignment horizontal="right"/>
    </xf>
    <xf numFmtId="0" fontId="2" fillId="0" borderId="0" xfId="15" applyNumberFormat="1" applyFont="1" applyBorder="1" applyAlignment="1">
      <alignment horizontal="right"/>
    </xf>
    <xf numFmtId="0" fontId="2" fillId="0" borderId="0" xfId="15" applyNumberFormat="1" applyFont="1" applyBorder="1" applyAlignment="1" quotePrefix="1">
      <alignment horizontal="right"/>
    </xf>
    <xf numFmtId="16" fontId="2" fillId="0" borderId="0" xfId="0" applyNumberFormat="1" applyFont="1" applyBorder="1" applyAlignment="1">
      <alignment horizontal="center"/>
    </xf>
    <xf numFmtId="0" fontId="2" fillId="0" borderId="0" xfId="0" applyFont="1" applyBorder="1" applyAlignment="1">
      <alignment horizontal="center"/>
    </xf>
    <xf numFmtId="0" fontId="1" fillId="0" borderId="0" xfId="0" applyFont="1" applyAlignment="1">
      <alignment horizontal="center"/>
    </xf>
    <xf numFmtId="0" fontId="2" fillId="0" borderId="0" xfId="0" applyFont="1" applyAlignment="1">
      <alignment horizontal="center"/>
    </xf>
    <xf numFmtId="0" fontId="2" fillId="0" borderId="0" xfId="0" applyFont="1" applyBorder="1" applyAlignment="1">
      <alignment horizontal="right"/>
    </xf>
    <xf numFmtId="187" fontId="2" fillId="0" borderId="4" xfId="15" applyNumberFormat="1" applyFont="1" applyBorder="1" applyAlignment="1">
      <alignment horizontal="center"/>
    </xf>
    <xf numFmtId="0" fontId="2" fillId="0" borderId="0" xfId="0" applyFont="1" applyBorder="1" applyAlignment="1" applyProtection="1">
      <alignment horizontal="center"/>
      <protection locked="0"/>
    </xf>
    <xf numFmtId="0" fontId="2" fillId="0" borderId="0" xfId="0" applyFont="1" applyAlignment="1" applyProtection="1">
      <alignment horizontal="center"/>
      <protection locked="0"/>
    </xf>
    <xf numFmtId="0" fontId="12" fillId="0" borderId="0" xfId="0" applyFont="1" applyAlignment="1" applyProtection="1">
      <alignment horizontal="center"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1933575</xdr:colOff>
      <xdr:row>54</xdr:row>
      <xdr:rowOff>0</xdr:rowOff>
    </xdr:from>
    <xdr:to>
      <xdr:col>3</xdr:col>
      <xdr:colOff>47625</xdr:colOff>
      <xdr:row>54</xdr:row>
      <xdr:rowOff>0</xdr:rowOff>
    </xdr:to>
    <xdr:sp>
      <xdr:nvSpPr>
        <xdr:cNvPr id="1" name="TextBox 97"/>
        <xdr:cNvSpPr txBox="1">
          <a:spLocks noChangeArrowheads="1"/>
        </xdr:cNvSpPr>
      </xdr:nvSpPr>
      <xdr:spPr>
        <a:xfrm>
          <a:off x="2124075" y="7696200"/>
          <a:ext cx="466725"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twoCellAnchor>
    <xdr:from>
      <xdr:col>0</xdr:col>
      <xdr:colOff>180975</xdr:colOff>
      <xdr:row>70</xdr:row>
      <xdr:rowOff>66675</xdr:rowOff>
    </xdr:from>
    <xdr:to>
      <xdr:col>10</xdr:col>
      <xdr:colOff>114300</xdr:colOff>
      <xdr:row>72</xdr:row>
      <xdr:rowOff>133350</xdr:rowOff>
    </xdr:to>
    <xdr:sp>
      <xdr:nvSpPr>
        <xdr:cNvPr id="2" name="TextBox 122"/>
        <xdr:cNvSpPr txBox="1">
          <a:spLocks noChangeArrowheads="1"/>
        </xdr:cNvSpPr>
      </xdr:nvSpPr>
      <xdr:spPr>
        <a:xfrm flipV="1">
          <a:off x="180975" y="10277475"/>
          <a:ext cx="6905625" cy="39052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Condensed Consolidated Income Statements  should  be  read in  conjunction  with the Annual  Financial Report for the   financial year ended 31 December 2005
</a:t>
          </a:r>
        </a:p>
      </xdr:txBody>
    </xdr:sp>
    <xdr:clientData/>
  </xdr:twoCellAnchor>
  <xdr:twoCellAnchor>
    <xdr:from>
      <xdr:col>1</xdr:col>
      <xdr:colOff>1933575</xdr:colOff>
      <xdr:row>40</xdr:row>
      <xdr:rowOff>0</xdr:rowOff>
    </xdr:from>
    <xdr:to>
      <xdr:col>3</xdr:col>
      <xdr:colOff>76200</xdr:colOff>
      <xdr:row>40</xdr:row>
      <xdr:rowOff>0</xdr:rowOff>
    </xdr:to>
    <xdr:sp>
      <xdr:nvSpPr>
        <xdr:cNvPr id="3" name="TextBox 125"/>
        <xdr:cNvSpPr txBox="1">
          <a:spLocks noChangeArrowheads="1"/>
        </xdr:cNvSpPr>
      </xdr:nvSpPr>
      <xdr:spPr>
        <a:xfrm>
          <a:off x="2124075" y="5724525"/>
          <a:ext cx="495300"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twoCellAnchor>
    <xdr:from>
      <xdr:col>1</xdr:col>
      <xdr:colOff>1933575</xdr:colOff>
      <xdr:row>58</xdr:row>
      <xdr:rowOff>0</xdr:rowOff>
    </xdr:from>
    <xdr:to>
      <xdr:col>3</xdr:col>
      <xdr:colOff>47625</xdr:colOff>
      <xdr:row>58</xdr:row>
      <xdr:rowOff>0</xdr:rowOff>
    </xdr:to>
    <xdr:sp>
      <xdr:nvSpPr>
        <xdr:cNvPr id="4" name="TextBox 126"/>
        <xdr:cNvSpPr txBox="1">
          <a:spLocks noChangeArrowheads="1"/>
        </xdr:cNvSpPr>
      </xdr:nvSpPr>
      <xdr:spPr>
        <a:xfrm>
          <a:off x="2124075" y="8534400"/>
          <a:ext cx="466725" cy="0"/>
        </a:xfrm>
        <a:prstGeom prst="rect">
          <a:avLst/>
        </a:prstGeom>
        <a:solidFill>
          <a:srgbClr val="FFFFFF"/>
        </a:solidFill>
        <a:ln w="19050" cmpd="sng">
          <a:noFill/>
        </a:ln>
      </xdr:spPr>
      <xdr:txBody>
        <a:bodyPr vertOverflow="clip" wrap="square"/>
        <a:p>
          <a:pPr algn="l">
            <a:defRPr/>
          </a:pPr>
          <a:r>
            <a:rPr lang="en-US" cap="none" sz="900" b="0" i="0" u="none" baseline="0">
              <a:latin typeface="Arial"/>
              <a:ea typeface="Arial"/>
              <a:cs typeface="Arial"/>
            </a:rPr>
            <a:t>Note 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74</xdr:row>
      <xdr:rowOff>28575</xdr:rowOff>
    </xdr:from>
    <xdr:to>
      <xdr:col>8</xdr:col>
      <xdr:colOff>0</xdr:colOff>
      <xdr:row>76</xdr:row>
      <xdr:rowOff>85725</xdr:rowOff>
    </xdr:to>
    <xdr:sp>
      <xdr:nvSpPr>
        <xdr:cNvPr id="1" name="TextBox 4"/>
        <xdr:cNvSpPr txBox="1">
          <a:spLocks noChangeArrowheads="1"/>
        </xdr:cNvSpPr>
      </xdr:nvSpPr>
      <xdr:spPr>
        <a:xfrm>
          <a:off x="200025" y="10944225"/>
          <a:ext cx="6534150" cy="34290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Balance Sheet should be read in conjunction with the Annual Financial Report for the financial year ended 31 December 2005</a:t>
          </a:r>
        </a:p>
      </xdr:txBody>
    </xdr:sp>
    <xdr:clientData/>
  </xdr:twoCellAnchor>
  <xdr:twoCellAnchor editAs="oneCell">
    <xdr:from>
      <xdr:col>5</xdr:col>
      <xdr:colOff>238125</xdr:colOff>
      <xdr:row>0</xdr:row>
      <xdr:rowOff>0</xdr:rowOff>
    </xdr:from>
    <xdr:to>
      <xdr:col>7</xdr:col>
      <xdr:colOff>47625</xdr:colOff>
      <xdr:row>6</xdr:row>
      <xdr:rowOff>0</xdr:rowOff>
    </xdr:to>
    <xdr:pic>
      <xdr:nvPicPr>
        <xdr:cNvPr id="2" name="Picture 5"/>
        <xdr:cNvPicPr preferRelativeResize="1">
          <a:picLocks noChangeAspect="1"/>
        </xdr:cNvPicPr>
      </xdr:nvPicPr>
      <xdr:blipFill>
        <a:blip r:embed="rId1"/>
        <a:stretch>
          <a:fillRect/>
        </a:stretch>
      </xdr:blipFill>
      <xdr:spPr>
        <a:xfrm>
          <a:off x="5534025" y="0"/>
          <a:ext cx="1133475" cy="666750"/>
        </a:xfrm>
        <a:prstGeom prst="rect">
          <a:avLst/>
        </a:prstGeom>
        <a:noFill/>
        <a:ln w="9525" cmpd="sng">
          <a:noFill/>
        </a:ln>
      </xdr:spPr>
    </xdr:pic>
    <xdr:clientData/>
  </xdr:twoCellAnchor>
  <xdr:twoCellAnchor>
    <xdr:from>
      <xdr:col>1</xdr:col>
      <xdr:colOff>114300</xdr:colOff>
      <xdr:row>71</xdr:row>
      <xdr:rowOff>9525</xdr:rowOff>
    </xdr:from>
    <xdr:to>
      <xdr:col>8</xdr:col>
      <xdr:colOff>95250</xdr:colOff>
      <xdr:row>72</xdr:row>
      <xdr:rowOff>38100</xdr:rowOff>
    </xdr:to>
    <xdr:sp>
      <xdr:nvSpPr>
        <xdr:cNvPr id="3" name="TextBox 13"/>
        <xdr:cNvSpPr txBox="1">
          <a:spLocks noChangeArrowheads="1"/>
        </xdr:cNvSpPr>
      </xdr:nvSpPr>
      <xdr:spPr>
        <a:xfrm>
          <a:off x="295275" y="10477500"/>
          <a:ext cx="6534150" cy="190500"/>
        </a:xfrm>
        <a:prstGeom prst="rect">
          <a:avLst/>
        </a:prstGeom>
        <a:noFill/>
        <a:ln w="19050" cmpd="sng">
          <a:noFill/>
        </a:ln>
      </xdr:spPr>
      <xdr:txBody>
        <a:bodyPr vertOverflow="clip" wrap="square" anchor="just"/>
        <a:p>
          <a:pPr algn="just">
            <a:defRPr/>
          </a:pPr>
          <a:r>
            <a:rPr lang="en-US" cap="none" sz="1000" b="0" i="1" u="none" baseline="0">
              <a:latin typeface="Arial"/>
              <a:ea typeface="Arial"/>
              <a:cs typeface="Arial"/>
            </a:rPr>
            <a:t>The net assets per share is based on the number of ordinary shares in issue less shares repurchased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95250</xdr:colOff>
      <xdr:row>0</xdr:row>
      <xdr:rowOff>19050</xdr:rowOff>
    </xdr:from>
    <xdr:to>
      <xdr:col>16</xdr:col>
      <xdr:colOff>600075</xdr:colOff>
      <xdr:row>4</xdr:row>
      <xdr:rowOff>47625</xdr:rowOff>
    </xdr:to>
    <xdr:pic>
      <xdr:nvPicPr>
        <xdr:cNvPr id="1" name="Picture 1"/>
        <xdr:cNvPicPr preferRelativeResize="1">
          <a:picLocks noChangeAspect="1"/>
        </xdr:cNvPicPr>
      </xdr:nvPicPr>
      <xdr:blipFill>
        <a:blip r:embed="rId1"/>
        <a:stretch>
          <a:fillRect/>
        </a:stretch>
      </xdr:blipFill>
      <xdr:spPr>
        <a:xfrm>
          <a:off x="9667875" y="19050"/>
          <a:ext cx="1304925" cy="676275"/>
        </a:xfrm>
        <a:prstGeom prst="rect">
          <a:avLst/>
        </a:prstGeom>
        <a:noFill/>
        <a:ln w="9525" cmpd="sng">
          <a:noFill/>
        </a:ln>
      </xdr:spPr>
    </xdr:pic>
    <xdr:clientData/>
  </xdr:twoCellAnchor>
  <xdr:twoCellAnchor>
    <xdr:from>
      <xdr:col>0</xdr:col>
      <xdr:colOff>95250</xdr:colOff>
      <xdr:row>65</xdr:row>
      <xdr:rowOff>0</xdr:rowOff>
    </xdr:from>
    <xdr:to>
      <xdr:col>16</xdr:col>
      <xdr:colOff>552450</xdr:colOff>
      <xdr:row>66</xdr:row>
      <xdr:rowOff>95250</xdr:rowOff>
    </xdr:to>
    <xdr:sp>
      <xdr:nvSpPr>
        <xdr:cNvPr id="2" name="TextBox 2"/>
        <xdr:cNvSpPr txBox="1">
          <a:spLocks noChangeArrowheads="1"/>
        </xdr:cNvSpPr>
      </xdr:nvSpPr>
      <xdr:spPr>
        <a:xfrm>
          <a:off x="95250" y="8620125"/>
          <a:ext cx="10829925" cy="257175"/>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Statement Of Changes In Equity should be read in conjunction with the Annual Financial Report for the financial year ended 31 December 2005</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36</xdr:row>
      <xdr:rowOff>0</xdr:rowOff>
    </xdr:from>
    <xdr:to>
      <xdr:col>9</xdr:col>
      <xdr:colOff>0</xdr:colOff>
      <xdr:row>36</xdr:row>
      <xdr:rowOff>0</xdr:rowOff>
    </xdr:to>
    <xdr:sp>
      <xdr:nvSpPr>
        <xdr:cNvPr id="1" name="TextBox 1"/>
        <xdr:cNvSpPr txBox="1">
          <a:spLocks noChangeArrowheads="1"/>
        </xdr:cNvSpPr>
      </xdr:nvSpPr>
      <xdr:spPr>
        <a:xfrm>
          <a:off x="695325" y="5219700"/>
          <a:ext cx="6629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year, Pan Malaysia Holding Berhad (PM Holding) and certain of its subsidiary companies including Pan Malaysia Capital Berhad (PM Capital), have undertaken the followings:-</a:t>
          </a:r>
        </a:p>
      </xdr:txBody>
    </xdr:sp>
    <xdr:clientData/>
  </xdr:twoCellAnchor>
  <xdr:twoCellAnchor>
    <xdr:from>
      <xdr:col>3</xdr:col>
      <xdr:colOff>0</xdr:colOff>
      <xdr:row>36</xdr:row>
      <xdr:rowOff>0</xdr:rowOff>
    </xdr:from>
    <xdr:to>
      <xdr:col>9</xdr:col>
      <xdr:colOff>0</xdr:colOff>
      <xdr:row>36</xdr:row>
      <xdr:rowOff>0</xdr:rowOff>
    </xdr:to>
    <xdr:sp>
      <xdr:nvSpPr>
        <xdr:cNvPr id="2" name="TextBox 2"/>
        <xdr:cNvSpPr txBox="1">
          <a:spLocks noChangeArrowheads="1"/>
        </xdr:cNvSpPr>
      </xdr:nvSpPr>
      <xdr:spPr>
        <a:xfrm>
          <a:off x="695325" y="5219700"/>
          <a:ext cx="6629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Settlement of bank borrowings (including bank overdrafts of RM372,750,297) totalling RM882,141,889 via the following:-</a:t>
          </a:r>
        </a:p>
      </xdr:txBody>
    </xdr:sp>
    <xdr:clientData/>
  </xdr:twoCellAnchor>
  <xdr:twoCellAnchor>
    <xdr:from>
      <xdr:col>3</xdr:col>
      <xdr:colOff>0</xdr:colOff>
      <xdr:row>36</xdr:row>
      <xdr:rowOff>0</xdr:rowOff>
    </xdr:from>
    <xdr:to>
      <xdr:col>9</xdr:col>
      <xdr:colOff>0</xdr:colOff>
      <xdr:row>36</xdr:row>
      <xdr:rowOff>0</xdr:rowOff>
    </xdr:to>
    <xdr:sp>
      <xdr:nvSpPr>
        <xdr:cNvPr id="3" name="TextBox 3"/>
        <xdr:cNvSpPr txBox="1">
          <a:spLocks noChangeArrowheads="1"/>
        </xdr:cNvSpPr>
      </xdr:nvSpPr>
      <xdr:spPr>
        <a:xfrm>
          <a:off x="695325" y="5219700"/>
          <a:ext cx="6629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During the financial year, the Group acquired property, plant and equipment amounting to RM4,680,648 (2000 : RM2,767,674) of which assets totalling RM139,638 (2000 : RM405,705) were acquired through hire purchase arrangements.</a:t>
          </a:r>
        </a:p>
      </xdr:txBody>
    </xdr:sp>
    <xdr:clientData/>
  </xdr:twoCellAnchor>
  <xdr:twoCellAnchor>
    <xdr:from>
      <xdr:col>3</xdr:col>
      <xdr:colOff>0</xdr:colOff>
      <xdr:row>36</xdr:row>
      <xdr:rowOff>0</xdr:rowOff>
    </xdr:from>
    <xdr:to>
      <xdr:col>9</xdr:col>
      <xdr:colOff>0</xdr:colOff>
      <xdr:row>36</xdr:row>
      <xdr:rowOff>0</xdr:rowOff>
    </xdr:to>
    <xdr:sp>
      <xdr:nvSpPr>
        <xdr:cNvPr id="4" name="TextBox 4"/>
        <xdr:cNvSpPr txBox="1">
          <a:spLocks noChangeArrowheads="1"/>
        </xdr:cNvSpPr>
      </xdr:nvSpPr>
      <xdr:spPr>
        <a:xfrm>
          <a:off x="695325" y="5219700"/>
          <a:ext cx="6629400" cy="0"/>
        </a:xfrm>
        <a:prstGeom prst="rect">
          <a:avLst/>
        </a:prstGeom>
        <a:solidFill>
          <a:srgbClr val="FFFFFF"/>
        </a:solidFill>
        <a:ln w="9525" cmpd="sng">
          <a:noFill/>
        </a:ln>
      </xdr:spPr>
      <xdr:txBody>
        <a:bodyPr vertOverflow="clip" wrap="square"/>
        <a:p>
          <a:pPr algn="just">
            <a:defRPr/>
          </a:pPr>
          <a:r>
            <a:rPr lang="en-US" cap="none" sz="1100" b="0" i="0" u="none" baseline="0">
              <a:latin typeface="Arial"/>
              <a:ea typeface="Arial"/>
              <a:cs typeface="Arial"/>
            </a:rPr>
            <a:t>The effects of the disposal of subsidiary companies on the financial results of the Group for the financial year ended 31 December 2000 are disclosed in Note 10 (d) to the financial statements.</a:t>
          </a:r>
        </a:p>
      </xdr:txBody>
    </xdr:sp>
    <xdr:clientData/>
  </xdr:twoCellAnchor>
  <xdr:twoCellAnchor editAs="oneCell">
    <xdr:from>
      <xdr:col>5</xdr:col>
      <xdr:colOff>742950</xdr:colOff>
      <xdr:row>0</xdr:row>
      <xdr:rowOff>9525</xdr:rowOff>
    </xdr:from>
    <xdr:to>
      <xdr:col>7</xdr:col>
      <xdr:colOff>857250</xdr:colOff>
      <xdr:row>4</xdr:row>
      <xdr:rowOff>57150</xdr:rowOff>
    </xdr:to>
    <xdr:pic>
      <xdr:nvPicPr>
        <xdr:cNvPr id="5" name="Picture 5"/>
        <xdr:cNvPicPr preferRelativeResize="1">
          <a:picLocks noChangeAspect="1"/>
        </xdr:cNvPicPr>
      </xdr:nvPicPr>
      <xdr:blipFill>
        <a:blip r:embed="rId1"/>
        <a:stretch>
          <a:fillRect/>
        </a:stretch>
      </xdr:blipFill>
      <xdr:spPr>
        <a:xfrm>
          <a:off x="5219700" y="9525"/>
          <a:ext cx="1181100" cy="695325"/>
        </a:xfrm>
        <a:prstGeom prst="rect">
          <a:avLst/>
        </a:prstGeom>
        <a:noFill/>
        <a:ln w="9525" cmpd="sng">
          <a:noFill/>
        </a:ln>
      </xdr:spPr>
    </xdr:pic>
    <xdr:clientData/>
  </xdr:twoCellAnchor>
  <xdr:twoCellAnchor>
    <xdr:from>
      <xdr:col>1</xdr:col>
      <xdr:colOff>0</xdr:colOff>
      <xdr:row>88</xdr:row>
      <xdr:rowOff>28575</xdr:rowOff>
    </xdr:from>
    <xdr:to>
      <xdr:col>7</xdr:col>
      <xdr:colOff>857250</xdr:colOff>
      <xdr:row>90</xdr:row>
      <xdr:rowOff>161925</xdr:rowOff>
    </xdr:to>
    <xdr:sp>
      <xdr:nvSpPr>
        <xdr:cNvPr id="6" name="TextBox 6"/>
        <xdr:cNvSpPr txBox="1">
          <a:spLocks noChangeArrowheads="1"/>
        </xdr:cNvSpPr>
      </xdr:nvSpPr>
      <xdr:spPr>
        <a:xfrm>
          <a:off x="285750" y="10782300"/>
          <a:ext cx="6115050" cy="333375"/>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The Condensed Consolidated Cash Flow Statement should be read in conjunction with the Annual Financial Report for the financial year ended 31 December 2005</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533400</xdr:colOff>
      <xdr:row>0</xdr:row>
      <xdr:rowOff>19050</xdr:rowOff>
    </xdr:from>
    <xdr:to>
      <xdr:col>11</xdr:col>
      <xdr:colOff>133350</xdr:colOff>
      <xdr:row>4</xdr:row>
      <xdr:rowOff>9525</xdr:rowOff>
    </xdr:to>
    <xdr:pic>
      <xdr:nvPicPr>
        <xdr:cNvPr id="1" name="Picture 1"/>
        <xdr:cNvPicPr preferRelativeResize="1">
          <a:picLocks noChangeAspect="1"/>
        </xdr:cNvPicPr>
      </xdr:nvPicPr>
      <xdr:blipFill>
        <a:blip r:embed="rId1"/>
        <a:stretch>
          <a:fillRect/>
        </a:stretch>
      </xdr:blipFill>
      <xdr:spPr>
        <a:xfrm>
          <a:off x="5676900" y="19050"/>
          <a:ext cx="1190625" cy="638175"/>
        </a:xfrm>
        <a:prstGeom prst="rect">
          <a:avLst/>
        </a:prstGeom>
        <a:noFill/>
        <a:ln w="9525" cmpd="sng">
          <a:noFill/>
        </a:ln>
      </xdr:spPr>
    </xdr:pic>
    <xdr:clientData/>
  </xdr:twoCellAnchor>
  <xdr:twoCellAnchor>
    <xdr:from>
      <xdr:col>1</xdr:col>
      <xdr:colOff>19050</xdr:colOff>
      <xdr:row>10</xdr:row>
      <xdr:rowOff>85725</xdr:rowOff>
    </xdr:from>
    <xdr:to>
      <xdr:col>12</xdr:col>
      <xdr:colOff>0</xdr:colOff>
      <xdr:row>15</xdr:row>
      <xdr:rowOff>114300</xdr:rowOff>
    </xdr:to>
    <xdr:sp>
      <xdr:nvSpPr>
        <xdr:cNvPr id="2" name="Text 1"/>
        <xdr:cNvSpPr txBox="1">
          <a:spLocks noChangeArrowheads="1"/>
        </xdr:cNvSpPr>
      </xdr:nvSpPr>
      <xdr:spPr>
        <a:xfrm>
          <a:off x="219075" y="1590675"/>
          <a:ext cx="6696075" cy="609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Report of the Group is unaudited and has been prepared in accordance with the requirements of FRS 134 "Interim Financial Reporting". The Interim Financial Report should be read in conjunction with the audited financial statements of the Group for the financial year ended 31 December 2005.</a:t>
          </a:r>
        </a:p>
      </xdr:txBody>
    </xdr:sp>
    <xdr:clientData/>
  </xdr:twoCellAnchor>
  <xdr:twoCellAnchor>
    <xdr:from>
      <xdr:col>1</xdr:col>
      <xdr:colOff>9525</xdr:colOff>
      <xdr:row>6</xdr:row>
      <xdr:rowOff>19050</xdr:rowOff>
    </xdr:from>
    <xdr:to>
      <xdr:col>11</xdr:col>
      <xdr:colOff>114300</xdr:colOff>
      <xdr:row>7</xdr:row>
      <xdr:rowOff>142875</xdr:rowOff>
    </xdr:to>
    <xdr:sp>
      <xdr:nvSpPr>
        <xdr:cNvPr id="3" name="TextBox 3"/>
        <xdr:cNvSpPr txBox="1">
          <a:spLocks noChangeArrowheads="1"/>
        </xdr:cNvSpPr>
      </xdr:nvSpPr>
      <xdr:spPr>
        <a:xfrm>
          <a:off x="209550" y="990600"/>
          <a:ext cx="6638925" cy="285750"/>
        </a:xfrm>
        <a:prstGeom prst="rect">
          <a:avLst/>
        </a:prstGeom>
        <a:noFill/>
        <a:ln w="19050" cmpd="sng">
          <a:noFill/>
        </a:ln>
      </xdr:spPr>
      <xdr:txBody>
        <a:bodyPr vertOverflow="clip" wrap="square"/>
        <a:p>
          <a:pPr algn="l">
            <a:defRPr/>
          </a:pPr>
          <a:r>
            <a:rPr lang="en-US" cap="none" sz="1200" b="1" i="0" u="none" baseline="0">
              <a:latin typeface="Arial"/>
              <a:ea typeface="Arial"/>
              <a:cs typeface="Arial"/>
            </a:rPr>
            <a:t>NOTES TO THE INTERIM FINANCIAL REPORT</a:t>
          </a:r>
          <a:r>
            <a:rPr lang="en-US" cap="none" sz="1000" b="0" i="0" u="none" baseline="0">
              <a:latin typeface="Arial"/>
              <a:ea typeface="Arial"/>
              <a:cs typeface="Arial"/>
            </a:rPr>
            <a:t>
</a:t>
          </a:r>
        </a:p>
      </xdr:txBody>
    </xdr:sp>
    <xdr:clientData/>
  </xdr:twoCellAnchor>
  <xdr:twoCellAnchor>
    <xdr:from>
      <xdr:col>1</xdr:col>
      <xdr:colOff>19050</xdr:colOff>
      <xdr:row>18</xdr:row>
      <xdr:rowOff>0</xdr:rowOff>
    </xdr:from>
    <xdr:to>
      <xdr:col>12</xdr:col>
      <xdr:colOff>0</xdr:colOff>
      <xdr:row>21</xdr:row>
      <xdr:rowOff>114300</xdr:rowOff>
    </xdr:to>
    <xdr:sp>
      <xdr:nvSpPr>
        <xdr:cNvPr id="4" name="Text 1"/>
        <xdr:cNvSpPr txBox="1">
          <a:spLocks noChangeArrowheads="1"/>
        </xdr:cNvSpPr>
      </xdr:nvSpPr>
      <xdr:spPr>
        <a:xfrm>
          <a:off x="219075" y="2466975"/>
          <a:ext cx="6696075" cy="600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significant accounting policies adopted in this Interim Financial Report are consistent with those of the audited financial statements for the year ended 31 December 2005 except for the adoption of the following new/revised Financial Reporting Standards ("FRS") effective for the financial period beginning 1 January 2006:-</a:t>
          </a:r>
        </a:p>
      </xdr:txBody>
    </xdr:sp>
    <xdr:clientData/>
  </xdr:twoCellAnchor>
  <xdr:twoCellAnchor>
    <xdr:from>
      <xdr:col>1</xdr:col>
      <xdr:colOff>19050</xdr:colOff>
      <xdr:row>40</xdr:row>
      <xdr:rowOff>0</xdr:rowOff>
    </xdr:from>
    <xdr:to>
      <xdr:col>12</xdr:col>
      <xdr:colOff>0</xdr:colOff>
      <xdr:row>42</xdr:row>
      <xdr:rowOff>47625</xdr:rowOff>
    </xdr:to>
    <xdr:sp>
      <xdr:nvSpPr>
        <xdr:cNvPr id="5" name="Text 1"/>
        <xdr:cNvSpPr txBox="1">
          <a:spLocks noChangeArrowheads="1"/>
        </xdr:cNvSpPr>
      </xdr:nvSpPr>
      <xdr:spPr>
        <a:xfrm>
          <a:off x="219075" y="6029325"/>
          <a:ext cx="6696075"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adoption of the above FRS has not resulted in any material adjustments to the financial statements of the Group except for the following:-</a:t>
          </a:r>
        </a:p>
      </xdr:txBody>
    </xdr:sp>
    <xdr:clientData/>
  </xdr:twoCellAnchor>
  <xdr:twoCellAnchor>
    <xdr:from>
      <xdr:col>1</xdr:col>
      <xdr:colOff>19050</xdr:colOff>
      <xdr:row>59</xdr:row>
      <xdr:rowOff>0</xdr:rowOff>
    </xdr:from>
    <xdr:to>
      <xdr:col>12</xdr:col>
      <xdr:colOff>0</xdr:colOff>
      <xdr:row>71</xdr:row>
      <xdr:rowOff>0</xdr:rowOff>
    </xdr:to>
    <xdr:sp>
      <xdr:nvSpPr>
        <xdr:cNvPr id="6" name="Text 1"/>
        <xdr:cNvSpPr txBox="1">
          <a:spLocks noChangeArrowheads="1"/>
        </xdr:cNvSpPr>
      </xdr:nvSpPr>
      <xdr:spPr>
        <a:xfrm>
          <a:off x="219075" y="9067800"/>
          <a:ext cx="6696075" cy="1866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FRS 101: Presentation of Financial Statements
The adoption of the revised FRS 101 has changed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interests.
The current period's presentation of the Group's financial statements is based on the revised requirements of FRS 101, with the comparatives restated to conform with the current period's presentation.</a:t>
          </a:r>
        </a:p>
      </xdr:txBody>
    </xdr:sp>
    <xdr:clientData/>
  </xdr:twoCellAnchor>
  <xdr:twoCellAnchor>
    <xdr:from>
      <xdr:col>1</xdr:col>
      <xdr:colOff>19050</xdr:colOff>
      <xdr:row>43</xdr:row>
      <xdr:rowOff>0</xdr:rowOff>
    </xdr:from>
    <xdr:to>
      <xdr:col>12</xdr:col>
      <xdr:colOff>0</xdr:colOff>
      <xdr:row>49</xdr:row>
      <xdr:rowOff>76200</xdr:rowOff>
    </xdr:to>
    <xdr:sp>
      <xdr:nvSpPr>
        <xdr:cNvPr id="7" name="Text 1"/>
        <xdr:cNvSpPr txBox="1">
          <a:spLocks noChangeArrowheads="1"/>
        </xdr:cNvSpPr>
      </xdr:nvSpPr>
      <xdr:spPr>
        <a:xfrm>
          <a:off x="219075" y="6477000"/>
          <a:ext cx="6696075" cy="10477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FRS 3: Business Combinations
FRS 3 requires goodwill acquired in a business combination to be measured at cost and tested annually for impairment. Further, in accordance with the transitional provisions of FRS 3, the negative goodwill in an associate was derecognised and the Group has taken up the share of associate's effects of adopting FRS 3 of RM17,752,000. This was adjusted to opening accumulated losses. </a:t>
          </a:r>
        </a:p>
      </xdr:txBody>
    </xdr:sp>
    <xdr:clientData/>
  </xdr:twoCellAnchor>
  <xdr:twoCellAnchor>
    <xdr:from>
      <xdr:col>1</xdr:col>
      <xdr:colOff>19050</xdr:colOff>
      <xdr:row>50</xdr:row>
      <xdr:rowOff>0</xdr:rowOff>
    </xdr:from>
    <xdr:to>
      <xdr:col>12</xdr:col>
      <xdr:colOff>0</xdr:colOff>
      <xdr:row>59</xdr:row>
      <xdr:rowOff>0</xdr:rowOff>
    </xdr:to>
    <xdr:sp>
      <xdr:nvSpPr>
        <xdr:cNvPr id="8" name="Text 1"/>
        <xdr:cNvSpPr txBox="1">
          <a:spLocks noChangeArrowheads="1"/>
        </xdr:cNvSpPr>
      </xdr:nvSpPr>
      <xdr:spPr>
        <a:xfrm>
          <a:off x="219075" y="7610475"/>
          <a:ext cx="6696075" cy="1457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FRS 5: Non-current Assets Held For Sale and Discontinued Operations
With the adoption of FRS 5 and in conjunction with the rationalisation exercise undertaken by an associate, the associate has classified certain assets as assets held for sale. These assets that are classified as held for sale are measured in accordance with FRS 5. The result of this change in accounting policy by the associate is that an asset held for sale is recognised by the associate at the lower of carrying amount and fair value less costs to sell and has been disclosed as such on the face of its balance sheet. The associate has applied FRS 5 retrospectively. The Group has taken up the share of associate's prior year adjustments arising from the effects of adopting FRS 5. </a:t>
          </a:r>
        </a:p>
      </xdr:txBody>
    </xdr:sp>
    <xdr:clientData/>
  </xdr:twoCellAnchor>
  <xdr:twoCellAnchor>
    <xdr:from>
      <xdr:col>1</xdr:col>
      <xdr:colOff>19050</xdr:colOff>
      <xdr:row>74</xdr:row>
      <xdr:rowOff>0</xdr:rowOff>
    </xdr:from>
    <xdr:to>
      <xdr:col>12</xdr:col>
      <xdr:colOff>0</xdr:colOff>
      <xdr:row>75</xdr:row>
      <xdr:rowOff>66675</xdr:rowOff>
    </xdr:to>
    <xdr:sp>
      <xdr:nvSpPr>
        <xdr:cNvPr id="9" name="Text 1"/>
        <xdr:cNvSpPr txBox="1">
          <a:spLocks noChangeArrowheads="1"/>
        </xdr:cNvSpPr>
      </xdr:nvSpPr>
      <xdr:spPr>
        <a:xfrm>
          <a:off x="219075" y="11220450"/>
          <a:ext cx="6696075" cy="228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following comparative amounts have been restated due to adoption of new and revised FRSs:-</a:t>
          </a:r>
        </a:p>
      </xdr:txBody>
    </xdr:sp>
    <xdr:clientData/>
  </xdr:twoCellAnchor>
  <xdr:twoCellAnchor>
    <xdr:from>
      <xdr:col>7</xdr:col>
      <xdr:colOff>285750</xdr:colOff>
      <xdr:row>77</xdr:row>
      <xdr:rowOff>0</xdr:rowOff>
    </xdr:from>
    <xdr:to>
      <xdr:col>10</xdr:col>
      <xdr:colOff>104775</xdr:colOff>
      <xdr:row>77</xdr:row>
      <xdr:rowOff>0</xdr:rowOff>
    </xdr:to>
    <xdr:sp>
      <xdr:nvSpPr>
        <xdr:cNvPr id="10" name="Line 10"/>
        <xdr:cNvSpPr>
          <a:spLocks/>
        </xdr:cNvSpPr>
      </xdr:nvSpPr>
      <xdr:spPr>
        <a:xfrm>
          <a:off x="4419600" y="11706225"/>
          <a:ext cx="16383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119</xdr:row>
      <xdr:rowOff>0</xdr:rowOff>
    </xdr:from>
    <xdr:ext cx="76200" cy="200025"/>
    <xdr:sp>
      <xdr:nvSpPr>
        <xdr:cNvPr id="11" name="Text 9"/>
        <xdr:cNvSpPr txBox="1">
          <a:spLocks noChangeArrowheads="1"/>
        </xdr:cNvSpPr>
      </xdr:nvSpPr>
      <xdr:spPr>
        <a:xfrm>
          <a:off x="962025" y="17325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119</xdr:row>
      <xdr:rowOff>0</xdr:rowOff>
    </xdr:from>
    <xdr:ext cx="76200" cy="200025"/>
    <xdr:sp>
      <xdr:nvSpPr>
        <xdr:cNvPr id="12" name="Text 7"/>
        <xdr:cNvSpPr txBox="1">
          <a:spLocks noChangeArrowheads="1"/>
        </xdr:cNvSpPr>
      </xdr:nvSpPr>
      <xdr:spPr>
        <a:xfrm>
          <a:off x="962025" y="17325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119</xdr:row>
      <xdr:rowOff>0</xdr:rowOff>
    </xdr:from>
    <xdr:ext cx="76200" cy="200025"/>
    <xdr:sp>
      <xdr:nvSpPr>
        <xdr:cNvPr id="13" name="Text 9"/>
        <xdr:cNvSpPr txBox="1">
          <a:spLocks noChangeArrowheads="1"/>
        </xdr:cNvSpPr>
      </xdr:nvSpPr>
      <xdr:spPr>
        <a:xfrm>
          <a:off x="962025" y="17325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119</xdr:row>
      <xdr:rowOff>0</xdr:rowOff>
    </xdr:from>
    <xdr:ext cx="76200" cy="200025"/>
    <xdr:sp>
      <xdr:nvSpPr>
        <xdr:cNvPr id="14" name="Text 7"/>
        <xdr:cNvSpPr txBox="1">
          <a:spLocks noChangeArrowheads="1"/>
        </xdr:cNvSpPr>
      </xdr:nvSpPr>
      <xdr:spPr>
        <a:xfrm>
          <a:off x="962025" y="17325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209550</xdr:colOff>
      <xdr:row>119</xdr:row>
      <xdr:rowOff>0</xdr:rowOff>
    </xdr:from>
    <xdr:to>
      <xdr:col>2</xdr:col>
      <xdr:colOff>552450</xdr:colOff>
      <xdr:row>119</xdr:row>
      <xdr:rowOff>0</xdr:rowOff>
    </xdr:to>
    <xdr:sp>
      <xdr:nvSpPr>
        <xdr:cNvPr id="15" name="TextBox 15"/>
        <xdr:cNvSpPr txBox="1">
          <a:spLocks noChangeArrowheads="1"/>
        </xdr:cNvSpPr>
      </xdr:nvSpPr>
      <xdr:spPr>
        <a:xfrm>
          <a:off x="409575" y="17325975"/>
          <a:ext cx="5524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209550</xdr:colOff>
      <xdr:row>119</xdr:row>
      <xdr:rowOff>0</xdr:rowOff>
    </xdr:from>
    <xdr:to>
      <xdr:col>3</xdr:col>
      <xdr:colOff>0</xdr:colOff>
      <xdr:row>119</xdr:row>
      <xdr:rowOff>0</xdr:rowOff>
    </xdr:to>
    <xdr:sp>
      <xdr:nvSpPr>
        <xdr:cNvPr id="16" name="TextBox 16"/>
        <xdr:cNvSpPr txBox="1">
          <a:spLocks noChangeArrowheads="1"/>
        </xdr:cNvSpPr>
      </xdr:nvSpPr>
      <xdr:spPr>
        <a:xfrm>
          <a:off x="409575" y="17325975"/>
          <a:ext cx="5524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19050</xdr:colOff>
      <xdr:row>110</xdr:row>
      <xdr:rowOff>9525</xdr:rowOff>
    </xdr:from>
    <xdr:to>
      <xdr:col>12</xdr:col>
      <xdr:colOff>0</xdr:colOff>
      <xdr:row>112</xdr:row>
      <xdr:rowOff>19050</xdr:rowOff>
    </xdr:to>
    <xdr:sp>
      <xdr:nvSpPr>
        <xdr:cNvPr id="17" name="TextBox 17"/>
        <xdr:cNvSpPr txBox="1">
          <a:spLocks noChangeArrowheads="1"/>
        </xdr:cNvSpPr>
      </xdr:nvSpPr>
      <xdr:spPr>
        <a:xfrm>
          <a:off x="219075" y="16097250"/>
          <a:ext cx="6696075" cy="33337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auditors' report on the audited financial statements for the financial  year  ended 31 December 2005 was not subject to any qualification.
</a:t>
          </a:r>
        </a:p>
      </xdr:txBody>
    </xdr:sp>
    <xdr:clientData/>
  </xdr:twoCellAnchor>
  <xdr:twoCellAnchor>
    <xdr:from>
      <xdr:col>1</xdr:col>
      <xdr:colOff>19050</xdr:colOff>
      <xdr:row>115</xdr:row>
      <xdr:rowOff>9525</xdr:rowOff>
    </xdr:from>
    <xdr:to>
      <xdr:col>12</xdr:col>
      <xdr:colOff>0</xdr:colOff>
      <xdr:row>119</xdr:row>
      <xdr:rowOff>0</xdr:rowOff>
    </xdr:to>
    <xdr:sp>
      <xdr:nvSpPr>
        <xdr:cNvPr id="18" name="TextBox 18"/>
        <xdr:cNvSpPr txBox="1">
          <a:spLocks noChangeArrowheads="1"/>
        </xdr:cNvSpPr>
      </xdr:nvSpPr>
      <xdr:spPr>
        <a:xfrm>
          <a:off x="219075" y="16792575"/>
          <a:ext cx="6696075" cy="53340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
</a:t>
          </a:r>
        </a:p>
      </xdr:txBody>
    </xdr:sp>
    <xdr:clientData/>
  </xdr:twoCellAnchor>
  <xdr:twoCellAnchor>
    <xdr:from>
      <xdr:col>1</xdr:col>
      <xdr:colOff>209550</xdr:colOff>
      <xdr:row>121</xdr:row>
      <xdr:rowOff>0</xdr:rowOff>
    </xdr:from>
    <xdr:to>
      <xdr:col>2</xdr:col>
      <xdr:colOff>552450</xdr:colOff>
      <xdr:row>121</xdr:row>
      <xdr:rowOff>0</xdr:rowOff>
    </xdr:to>
    <xdr:sp>
      <xdr:nvSpPr>
        <xdr:cNvPr id="19" name="TextBox 19"/>
        <xdr:cNvSpPr txBox="1">
          <a:spLocks noChangeArrowheads="1"/>
        </xdr:cNvSpPr>
      </xdr:nvSpPr>
      <xdr:spPr>
        <a:xfrm>
          <a:off x="409575" y="17554575"/>
          <a:ext cx="5524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209550</xdr:colOff>
      <xdr:row>121</xdr:row>
      <xdr:rowOff>0</xdr:rowOff>
    </xdr:from>
    <xdr:to>
      <xdr:col>3</xdr:col>
      <xdr:colOff>0</xdr:colOff>
      <xdr:row>121</xdr:row>
      <xdr:rowOff>0</xdr:rowOff>
    </xdr:to>
    <xdr:sp>
      <xdr:nvSpPr>
        <xdr:cNvPr id="20" name="TextBox 20"/>
        <xdr:cNvSpPr txBox="1">
          <a:spLocks noChangeArrowheads="1"/>
        </xdr:cNvSpPr>
      </xdr:nvSpPr>
      <xdr:spPr>
        <a:xfrm>
          <a:off x="409575" y="17554575"/>
          <a:ext cx="5524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122</xdr:row>
      <xdr:rowOff>9525</xdr:rowOff>
    </xdr:from>
    <xdr:to>
      <xdr:col>12</xdr:col>
      <xdr:colOff>0</xdr:colOff>
      <xdr:row>124</xdr:row>
      <xdr:rowOff>57150</xdr:rowOff>
    </xdr:to>
    <xdr:sp>
      <xdr:nvSpPr>
        <xdr:cNvPr id="21" name="TextBox 21"/>
        <xdr:cNvSpPr txBox="1">
          <a:spLocks noChangeArrowheads="1"/>
        </xdr:cNvSpPr>
      </xdr:nvSpPr>
      <xdr:spPr>
        <a:xfrm>
          <a:off x="228600" y="17649825"/>
          <a:ext cx="6686550"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items affecting assets, liabilities, equity, net income or cash flows that are unusual because of their nature, size or incidence for the financial period ended 31 December 2006, other than as follows:-</a:t>
          </a:r>
        </a:p>
      </xdr:txBody>
    </xdr:sp>
    <xdr:clientData/>
  </xdr:twoCellAnchor>
  <xdr:twoCellAnchor>
    <xdr:from>
      <xdr:col>1</xdr:col>
      <xdr:colOff>38100</xdr:colOff>
      <xdr:row>142</xdr:row>
      <xdr:rowOff>0</xdr:rowOff>
    </xdr:from>
    <xdr:to>
      <xdr:col>12</xdr:col>
      <xdr:colOff>0</xdr:colOff>
      <xdr:row>144</xdr:row>
      <xdr:rowOff>47625</xdr:rowOff>
    </xdr:to>
    <xdr:sp>
      <xdr:nvSpPr>
        <xdr:cNvPr id="22" name="TextBox 22"/>
        <xdr:cNvSpPr txBox="1">
          <a:spLocks noChangeArrowheads="1"/>
        </xdr:cNvSpPr>
      </xdr:nvSpPr>
      <xdr:spPr>
        <a:xfrm>
          <a:off x="238125" y="20631150"/>
          <a:ext cx="6677025" cy="4762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were no changes in estimates of amounts reported  in prior financial years which may have a material effect in the financial year ended 31 December 2006.</a:t>
          </a:r>
        </a:p>
      </xdr:txBody>
    </xdr:sp>
    <xdr:clientData/>
  </xdr:twoCellAnchor>
  <xdr:twoCellAnchor>
    <xdr:from>
      <xdr:col>1</xdr:col>
      <xdr:colOff>9525</xdr:colOff>
      <xdr:row>148</xdr:row>
      <xdr:rowOff>38100</xdr:rowOff>
    </xdr:from>
    <xdr:to>
      <xdr:col>11</xdr:col>
      <xdr:colOff>161925</xdr:colOff>
      <xdr:row>153</xdr:row>
      <xdr:rowOff>114300</xdr:rowOff>
    </xdr:to>
    <xdr:sp>
      <xdr:nvSpPr>
        <xdr:cNvPr id="23" name="TextBox 23"/>
        <xdr:cNvSpPr txBox="1">
          <a:spLocks noChangeArrowheads="1"/>
        </xdr:cNvSpPr>
      </xdr:nvSpPr>
      <xdr:spPr>
        <a:xfrm>
          <a:off x="209550" y="21621750"/>
          <a:ext cx="6686550" cy="8667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During the financial year ended 31 December 2006, the Company repurchased a further 4,487,900 of its own ordinary shares from the open market for a total cash consideration of RM1,811,000 including transaction cost and this was financed by internally generated funds. The average price paid for the shares repurchased was RM0.40 per share. These shares repurchased are held as treasury shares as at 31 December 2006 in accordance with Section 67A of the Companies Act, 1965 and are stated as cost. 
</a:t>
          </a:r>
        </a:p>
      </xdr:txBody>
    </xdr:sp>
    <xdr:clientData/>
  </xdr:twoCellAnchor>
  <xdr:oneCellAnchor>
    <xdr:from>
      <xdr:col>3</xdr:col>
      <xdr:colOff>0</xdr:colOff>
      <xdr:row>140</xdr:row>
      <xdr:rowOff>0</xdr:rowOff>
    </xdr:from>
    <xdr:ext cx="76200" cy="200025"/>
    <xdr:sp>
      <xdr:nvSpPr>
        <xdr:cNvPr id="24" name="Text 9"/>
        <xdr:cNvSpPr txBox="1">
          <a:spLocks noChangeArrowheads="1"/>
        </xdr:cNvSpPr>
      </xdr:nvSpPr>
      <xdr:spPr>
        <a:xfrm>
          <a:off x="962025" y="20383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140</xdr:row>
      <xdr:rowOff>0</xdr:rowOff>
    </xdr:from>
    <xdr:ext cx="76200" cy="200025"/>
    <xdr:sp>
      <xdr:nvSpPr>
        <xdr:cNvPr id="25" name="Text 7"/>
        <xdr:cNvSpPr txBox="1">
          <a:spLocks noChangeArrowheads="1"/>
        </xdr:cNvSpPr>
      </xdr:nvSpPr>
      <xdr:spPr>
        <a:xfrm>
          <a:off x="962025" y="20383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140</xdr:row>
      <xdr:rowOff>0</xdr:rowOff>
    </xdr:from>
    <xdr:ext cx="76200" cy="200025"/>
    <xdr:sp>
      <xdr:nvSpPr>
        <xdr:cNvPr id="26" name="Text 9"/>
        <xdr:cNvSpPr txBox="1">
          <a:spLocks noChangeArrowheads="1"/>
        </xdr:cNvSpPr>
      </xdr:nvSpPr>
      <xdr:spPr>
        <a:xfrm>
          <a:off x="962025" y="20383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140</xdr:row>
      <xdr:rowOff>0</xdr:rowOff>
    </xdr:from>
    <xdr:ext cx="76200" cy="200025"/>
    <xdr:sp>
      <xdr:nvSpPr>
        <xdr:cNvPr id="27" name="Text 7"/>
        <xdr:cNvSpPr txBox="1">
          <a:spLocks noChangeArrowheads="1"/>
        </xdr:cNvSpPr>
      </xdr:nvSpPr>
      <xdr:spPr>
        <a:xfrm>
          <a:off x="962025" y="20383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140</xdr:row>
      <xdr:rowOff>0</xdr:rowOff>
    </xdr:from>
    <xdr:ext cx="76200" cy="200025"/>
    <xdr:sp>
      <xdr:nvSpPr>
        <xdr:cNvPr id="28" name="Text 9"/>
        <xdr:cNvSpPr txBox="1">
          <a:spLocks noChangeArrowheads="1"/>
        </xdr:cNvSpPr>
      </xdr:nvSpPr>
      <xdr:spPr>
        <a:xfrm>
          <a:off x="962025" y="20383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140</xdr:row>
      <xdr:rowOff>0</xdr:rowOff>
    </xdr:from>
    <xdr:ext cx="76200" cy="200025"/>
    <xdr:sp>
      <xdr:nvSpPr>
        <xdr:cNvPr id="29" name="Text 7"/>
        <xdr:cNvSpPr txBox="1">
          <a:spLocks noChangeArrowheads="1"/>
        </xdr:cNvSpPr>
      </xdr:nvSpPr>
      <xdr:spPr>
        <a:xfrm>
          <a:off x="962025" y="20383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140</xdr:row>
      <xdr:rowOff>0</xdr:rowOff>
    </xdr:from>
    <xdr:ext cx="76200" cy="200025"/>
    <xdr:sp>
      <xdr:nvSpPr>
        <xdr:cNvPr id="30" name="Text 9"/>
        <xdr:cNvSpPr txBox="1">
          <a:spLocks noChangeArrowheads="1"/>
        </xdr:cNvSpPr>
      </xdr:nvSpPr>
      <xdr:spPr>
        <a:xfrm>
          <a:off x="962025" y="20383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0</xdr:colOff>
      <xdr:row>140</xdr:row>
      <xdr:rowOff>0</xdr:rowOff>
    </xdr:from>
    <xdr:ext cx="76200" cy="200025"/>
    <xdr:sp>
      <xdr:nvSpPr>
        <xdr:cNvPr id="31" name="Text 7"/>
        <xdr:cNvSpPr txBox="1">
          <a:spLocks noChangeArrowheads="1"/>
        </xdr:cNvSpPr>
      </xdr:nvSpPr>
      <xdr:spPr>
        <a:xfrm>
          <a:off x="962025" y="20383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19050</xdr:colOff>
      <xdr:row>154</xdr:row>
      <xdr:rowOff>0</xdr:rowOff>
    </xdr:from>
    <xdr:to>
      <xdr:col>11</xdr:col>
      <xdr:colOff>142875</xdr:colOff>
      <xdr:row>154</xdr:row>
      <xdr:rowOff>0</xdr:rowOff>
    </xdr:to>
    <xdr:sp>
      <xdr:nvSpPr>
        <xdr:cNvPr id="32" name="TextBox 32"/>
        <xdr:cNvSpPr txBox="1">
          <a:spLocks noChangeArrowheads="1"/>
        </xdr:cNvSpPr>
      </xdr:nvSpPr>
      <xdr:spPr>
        <a:xfrm>
          <a:off x="219075" y="22526625"/>
          <a:ext cx="6657975"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were no issuances and repayments of debt and equity securities and resale of treasury shares for the financial period ended 30 June 2006. </a:t>
          </a:r>
        </a:p>
      </xdr:txBody>
    </xdr:sp>
    <xdr:clientData/>
  </xdr:twoCellAnchor>
  <xdr:twoCellAnchor>
    <xdr:from>
      <xdr:col>1</xdr:col>
      <xdr:colOff>19050</xdr:colOff>
      <xdr:row>154</xdr:row>
      <xdr:rowOff>0</xdr:rowOff>
    </xdr:from>
    <xdr:to>
      <xdr:col>9</xdr:col>
      <xdr:colOff>800100</xdr:colOff>
      <xdr:row>154</xdr:row>
      <xdr:rowOff>0</xdr:rowOff>
    </xdr:to>
    <xdr:sp>
      <xdr:nvSpPr>
        <xdr:cNvPr id="33" name="Text 54"/>
        <xdr:cNvSpPr txBox="1">
          <a:spLocks noChangeArrowheads="1"/>
        </xdr:cNvSpPr>
      </xdr:nvSpPr>
      <xdr:spPr>
        <a:xfrm>
          <a:off x="219075" y="22526625"/>
          <a:ext cx="5724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analysis of the Group's operations for the financial period ended 30 June 2006 is as follows:-</a:t>
          </a:r>
        </a:p>
      </xdr:txBody>
    </xdr:sp>
    <xdr:clientData/>
  </xdr:twoCellAnchor>
  <xdr:twoCellAnchor>
    <xdr:from>
      <xdr:col>1</xdr:col>
      <xdr:colOff>19050</xdr:colOff>
      <xdr:row>154</xdr:row>
      <xdr:rowOff>0</xdr:rowOff>
    </xdr:from>
    <xdr:to>
      <xdr:col>9</xdr:col>
      <xdr:colOff>733425</xdr:colOff>
      <xdr:row>154</xdr:row>
      <xdr:rowOff>0</xdr:rowOff>
    </xdr:to>
    <xdr:sp>
      <xdr:nvSpPr>
        <xdr:cNvPr id="34" name="TextBox 34"/>
        <xdr:cNvSpPr txBox="1">
          <a:spLocks noChangeArrowheads="1"/>
        </xdr:cNvSpPr>
      </xdr:nvSpPr>
      <xdr:spPr>
        <a:xfrm>
          <a:off x="219075" y="22526625"/>
          <a:ext cx="5657850"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No dividend was paid by the Company during the financial period ended 30 June 2006.
</a:t>
          </a:r>
        </a:p>
      </xdr:txBody>
    </xdr:sp>
    <xdr:clientData/>
  </xdr:twoCellAnchor>
  <xdr:twoCellAnchor>
    <xdr:from>
      <xdr:col>1</xdr:col>
      <xdr:colOff>0</xdr:colOff>
      <xdr:row>154</xdr:row>
      <xdr:rowOff>0</xdr:rowOff>
    </xdr:from>
    <xdr:to>
      <xdr:col>10</xdr:col>
      <xdr:colOff>762000</xdr:colOff>
      <xdr:row>154</xdr:row>
      <xdr:rowOff>0</xdr:rowOff>
    </xdr:to>
    <xdr:sp>
      <xdr:nvSpPr>
        <xdr:cNvPr id="35" name="Text 55"/>
        <xdr:cNvSpPr txBox="1">
          <a:spLocks noChangeArrowheads="1"/>
        </xdr:cNvSpPr>
      </xdr:nvSpPr>
      <xdr:spPr>
        <a:xfrm>
          <a:off x="200025" y="22526625"/>
          <a:ext cx="65151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154</xdr:row>
      <xdr:rowOff>0</xdr:rowOff>
    </xdr:from>
    <xdr:to>
      <xdr:col>12</xdr:col>
      <xdr:colOff>0</xdr:colOff>
      <xdr:row>154</xdr:row>
      <xdr:rowOff>0</xdr:rowOff>
    </xdr:to>
    <xdr:sp>
      <xdr:nvSpPr>
        <xdr:cNvPr id="36" name="Text 55"/>
        <xdr:cNvSpPr txBox="1">
          <a:spLocks noChangeArrowheads="1"/>
        </xdr:cNvSpPr>
      </xdr:nvSpPr>
      <xdr:spPr>
        <a:xfrm>
          <a:off x="219075" y="22526625"/>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154</xdr:row>
      <xdr:rowOff>0</xdr:rowOff>
    </xdr:from>
    <xdr:to>
      <xdr:col>12</xdr:col>
      <xdr:colOff>0</xdr:colOff>
      <xdr:row>154</xdr:row>
      <xdr:rowOff>0</xdr:rowOff>
    </xdr:to>
    <xdr:sp>
      <xdr:nvSpPr>
        <xdr:cNvPr id="37" name="Text 55"/>
        <xdr:cNvSpPr txBox="1">
          <a:spLocks noChangeArrowheads="1"/>
        </xdr:cNvSpPr>
      </xdr:nvSpPr>
      <xdr:spPr>
        <a:xfrm>
          <a:off x="219075" y="22526625"/>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154</xdr:row>
      <xdr:rowOff>0</xdr:rowOff>
    </xdr:from>
    <xdr:to>
      <xdr:col>12</xdr:col>
      <xdr:colOff>0</xdr:colOff>
      <xdr:row>154</xdr:row>
      <xdr:rowOff>0</xdr:rowOff>
    </xdr:to>
    <xdr:sp>
      <xdr:nvSpPr>
        <xdr:cNvPr id="38" name="TextBox 38"/>
        <xdr:cNvSpPr txBox="1">
          <a:spLocks noChangeArrowheads="1"/>
        </xdr:cNvSpPr>
      </xdr:nvSpPr>
      <xdr:spPr>
        <a:xfrm>
          <a:off x="219075" y="22526625"/>
          <a:ext cx="669607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154</xdr:row>
      <xdr:rowOff>0</xdr:rowOff>
    </xdr:from>
    <xdr:to>
      <xdr:col>11</xdr:col>
      <xdr:colOff>171450</xdr:colOff>
      <xdr:row>154</xdr:row>
      <xdr:rowOff>0</xdr:rowOff>
    </xdr:to>
    <xdr:sp>
      <xdr:nvSpPr>
        <xdr:cNvPr id="39" name="TextBox 39"/>
        <xdr:cNvSpPr txBox="1">
          <a:spLocks noChangeArrowheads="1"/>
        </xdr:cNvSpPr>
      </xdr:nvSpPr>
      <xdr:spPr>
        <a:xfrm>
          <a:off x="219075" y="22526625"/>
          <a:ext cx="6686550"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Property, plant and equipment are stated at historical cost less accumulated depreciation. There are no valuations of land and buildings brought forward without amendment from the previous annual report.
</a:t>
          </a:r>
        </a:p>
      </xdr:txBody>
    </xdr:sp>
    <xdr:clientData/>
  </xdr:twoCellAnchor>
  <xdr:twoCellAnchor>
    <xdr:from>
      <xdr:col>1</xdr:col>
      <xdr:colOff>19050</xdr:colOff>
      <xdr:row>154</xdr:row>
      <xdr:rowOff>0</xdr:rowOff>
    </xdr:from>
    <xdr:to>
      <xdr:col>11</xdr:col>
      <xdr:colOff>171450</xdr:colOff>
      <xdr:row>154</xdr:row>
      <xdr:rowOff>0</xdr:rowOff>
    </xdr:to>
    <xdr:sp>
      <xdr:nvSpPr>
        <xdr:cNvPr id="40" name="TextBox 40"/>
        <xdr:cNvSpPr txBox="1">
          <a:spLocks noChangeArrowheads="1"/>
        </xdr:cNvSpPr>
      </xdr:nvSpPr>
      <xdr:spPr>
        <a:xfrm>
          <a:off x="219075" y="22526625"/>
          <a:ext cx="6686550"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material events subsequent to the financial period ended 30 June 2006 that have not been reflected in the financial statements for the said period as at the date of this report.</a:t>
          </a:r>
        </a:p>
      </xdr:txBody>
    </xdr:sp>
    <xdr:clientData/>
  </xdr:twoCellAnchor>
  <xdr:twoCellAnchor>
    <xdr:from>
      <xdr:col>1</xdr:col>
      <xdr:colOff>0</xdr:colOff>
      <xdr:row>154</xdr:row>
      <xdr:rowOff>0</xdr:rowOff>
    </xdr:from>
    <xdr:to>
      <xdr:col>10</xdr:col>
      <xdr:colOff>762000</xdr:colOff>
      <xdr:row>154</xdr:row>
      <xdr:rowOff>0</xdr:rowOff>
    </xdr:to>
    <xdr:sp>
      <xdr:nvSpPr>
        <xdr:cNvPr id="41" name="Text 55"/>
        <xdr:cNvSpPr txBox="1">
          <a:spLocks noChangeArrowheads="1"/>
        </xdr:cNvSpPr>
      </xdr:nvSpPr>
      <xdr:spPr>
        <a:xfrm>
          <a:off x="200025" y="22526625"/>
          <a:ext cx="65151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154</xdr:row>
      <xdr:rowOff>0</xdr:rowOff>
    </xdr:from>
    <xdr:to>
      <xdr:col>11</xdr:col>
      <xdr:colOff>171450</xdr:colOff>
      <xdr:row>154</xdr:row>
      <xdr:rowOff>0</xdr:rowOff>
    </xdr:to>
    <xdr:sp>
      <xdr:nvSpPr>
        <xdr:cNvPr id="42" name="TextBox 43"/>
        <xdr:cNvSpPr txBox="1">
          <a:spLocks noChangeArrowheads="1"/>
        </xdr:cNvSpPr>
      </xdr:nvSpPr>
      <xdr:spPr>
        <a:xfrm>
          <a:off x="228600" y="22526625"/>
          <a:ext cx="6677025"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There are no material capital commitments as at the date of this report.</a:t>
          </a:r>
        </a:p>
      </xdr:txBody>
    </xdr:sp>
    <xdr:clientData/>
  </xdr:twoCellAnchor>
  <xdr:twoCellAnchor>
    <xdr:from>
      <xdr:col>1</xdr:col>
      <xdr:colOff>19050</xdr:colOff>
      <xdr:row>154</xdr:row>
      <xdr:rowOff>0</xdr:rowOff>
    </xdr:from>
    <xdr:to>
      <xdr:col>12</xdr:col>
      <xdr:colOff>0</xdr:colOff>
      <xdr:row>154</xdr:row>
      <xdr:rowOff>0</xdr:rowOff>
    </xdr:to>
    <xdr:sp>
      <xdr:nvSpPr>
        <xdr:cNvPr id="43" name="Text 55"/>
        <xdr:cNvSpPr txBox="1">
          <a:spLocks noChangeArrowheads="1"/>
        </xdr:cNvSpPr>
      </xdr:nvSpPr>
      <xdr:spPr>
        <a:xfrm>
          <a:off x="219075" y="22526625"/>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154</xdr:row>
      <xdr:rowOff>0</xdr:rowOff>
    </xdr:from>
    <xdr:to>
      <xdr:col>12</xdr:col>
      <xdr:colOff>0</xdr:colOff>
      <xdr:row>154</xdr:row>
      <xdr:rowOff>0</xdr:rowOff>
    </xdr:to>
    <xdr:sp>
      <xdr:nvSpPr>
        <xdr:cNvPr id="44" name="Text 55"/>
        <xdr:cNvSpPr txBox="1">
          <a:spLocks noChangeArrowheads="1"/>
        </xdr:cNvSpPr>
      </xdr:nvSpPr>
      <xdr:spPr>
        <a:xfrm>
          <a:off x="219075" y="22526625"/>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154</xdr:row>
      <xdr:rowOff>0</xdr:rowOff>
    </xdr:from>
    <xdr:to>
      <xdr:col>12</xdr:col>
      <xdr:colOff>0</xdr:colOff>
      <xdr:row>154</xdr:row>
      <xdr:rowOff>0</xdr:rowOff>
    </xdr:to>
    <xdr:sp>
      <xdr:nvSpPr>
        <xdr:cNvPr id="45" name="TextBox 46"/>
        <xdr:cNvSpPr txBox="1">
          <a:spLocks noChangeArrowheads="1"/>
        </xdr:cNvSpPr>
      </xdr:nvSpPr>
      <xdr:spPr>
        <a:xfrm>
          <a:off x="219075" y="22526625"/>
          <a:ext cx="669607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154</xdr:row>
      <xdr:rowOff>0</xdr:rowOff>
    </xdr:from>
    <xdr:to>
      <xdr:col>12</xdr:col>
      <xdr:colOff>0</xdr:colOff>
      <xdr:row>154</xdr:row>
      <xdr:rowOff>0</xdr:rowOff>
    </xdr:to>
    <xdr:sp>
      <xdr:nvSpPr>
        <xdr:cNvPr id="46" name="TextBox 47"/>
        <xdr:cNvSpPr txBox="1">
          <a:spLocks noChangeArrowheads="1"/>
        </xdr:cNvSpPr>
      </xdr:nvSpPr>
      <xdr:spPr>
        <a:xfrm>
          <a:off x="219075" y="22526625"/>
          <a:ext cx="6696075" cy="0"/>
        </a:xfrm>
        <a:prstGeom prst="rect">
          <a:avLst/>
        </a:prstGeom>
        <a:noFill/>
        <a:ln w="19050" cmpd="sng">
          <a:noFill/>
        </a:ln>
      </xdr:spPr>
      <xdr:txBody>
        <a:bodyPr vertOverflow="clip" wrap="square" anchor="just"/>
        <a:p>
          <a:pPr algn="just">
            <a:defRPr/>
          </a:pPr>
          <a:r>
            <a:rPr lang="en-US" cap="none" sz="1000" b="0" i="0" u="none" baseline="0">
              <a:latin typeface="Arial"/>
              <a:ea typeface="Arial"/>
              <a:cs typeface="Arial"/>
            </a:rPr>
            <a:t>Other than the above, there were no changes in the composition of the Group during the financial period ended 30 June 2006.</a:t>
          </a:r>
        </a:p>
      </xdr:txBody>
    </xdr:sp>
    <xdr:clientData/>
  </xdr:twoCellAnchor>
  <xdr:twoCellAnchor>
    <xdr:from>
      <xdr:col>1</xdr:col>
      <xdr:colOff>28575</xdr:colOff>
      <xdr:row>154</xdr:row>
      <xdr:rowOff>0</xdr:rowOff>
    </xdr:from>
    <xdr:to>
      <xdr:col>9</xdr:col>
      <xdr:colOff>742950</xdr:colOff>
      <xdr:row>154</xdr:row>
      <xdr:rowOff>0</xdr:rowOff>
    </xdr:to>
    <xdr:sp>
      <xdr:nvSpPr>
        <xdr:cNvPr id="47" name="TextBox 48"/>
        <xdr:cNvSpPr txBox="1">
          <a:spLocks noChangeArrowheads="1"/>
        </xdr:cNvSpPr>
      </xdr:nvSpPr>
      <xdr:spPr>
        <a:xfrm>
          <a:off x="228600" y="22526625"/>
          <a:ext cx="5657850"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As at 30 June 2006, the number of treasury shares held is 57,461,400 ordinary shares.
</a:t>
          </a:r>
        </a:p>
      </xdr:txBody>
    </xdr:sp>
    <xdr:clientData/>
  </xdr:twoCellAnchor>
  <xdr:twoCellAnchor>
    <xdr:from>
      <xdr:col>1</xdr:col>
      <xdr:colOff>19050</xdr:colOff>
      <xdr:row>154</xdr:row>
      <xdr:rowOff>0</xdr:rowOff>
    </xdr:from>
    <xdr:to>
      <xdr:col>11</xdr:col>
      <xdr:colOff>171450</xdr:colOff>
      <xdr:row>154</xdr:row>
      <xdr:rowOff>0</xdr:rowOff>
    </xdr:to>
    <xdr:sp>
      <xdr:nvSpPr>
        <xdr:cNvPr id="48" name="TextBox 49"/>
        <xdr:cNvSpPr txBox="1">
          <a:spLocks noChangeArrowheads="1"/>
        </xdr:cNvSpPr>
      </xdr:nvSpPr>
      <xdr:spPr>
        <a:xfrm>
          <a:off x="219075" y="22526625"/>
          <a:ext cx="6686550"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As mentioned in Note 8 of the Notes per Bursa Securities Listing Requirements, Network Foods International Ltd ("NFIL"), a subsidiary of the Group, had been privatised by way of a scheme of arrangement under Section 210 of the Companies Act, Chapter 50 of Singapore (the "Scheme"). The Scheme was completed on 24 April 2006 and NFIL is now a wholly-owned subsidiary of the Group.     </a:t>
          </a:r>
        </a:p>
      </xdr:txBody>
    </xdr:sp>
    <xdr:clientData/>
  </xdr:twoCellAnchor>
  <xdr:twoCellAnchor>
    <xdr:from>
      <xdr:col>1</xdr:col>
      <xdr:colOff>19050</xdr:colOff>
      <xdr:row>156</xdr:row>
      <xdr:rowOff>38100</xdr:rowOff>
    </xdr:from>
    <xdr:to>
      <xdr:col>11</xdr:col>
      <xdr:colOff>142875</xdr:colOff>
      <xdr:row>158</xdr:row>
      <xdr:rowOff>123825</xdr:rowOff>
    </xdr:to>
    <xdr:sp>
      <xdr:nvSpPr>
        <xdr:cNvPr id="49" name="TextBox 50"/>
        <xdr:cNvSpPr txBox="1">
          <a:spLocks noChangeArrowheads="1"/>
        </xdr:cNvSpPr>
      </xdr:nvSpPr>
      <xdr:spPr>
        <a:xfrm>
          <a:off x="219075" y="22879050"/>
          <a:ext cx="6657975" cy="4095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were no issuances and repayments of debt and equity securities and resale of treasury shares for the financial year ended 31 December 2006. </a:t>
          </a:r>
        </a:p>
      </xdr:txBody>
    </xdr:sp>
    <xdr:clientData/>
  </xdr:twoCellAnchor>
  <xdr:twoCellAnchor>
    <xdr:from>
      <xdr:col>1</xdr:col>
      <xdr:colOff>19050</xdr:colOff>
      <xdr:row>161</xdr:row>
      <xdr:rowOff>0</xdr:rowOff>
    </xdr:from>
    <xdr:to>
      <xdr:col>11</xdr:col>
      <xdr:colOff>85725</xdr:colOff>
      <xdr:row>162</xdr:row>
      <xdr:rowOff>47625</xdr:rowOff>
    </xdr:to>
    <xdr:sp>
      <xdr:nvSpPr>
        <xdr:cNvPr id="50" name="TextBox 51"/>
        <xdr:cNvSpPr txBox="1">
          <a:spLocks noChangeArrowheads="1"/>
        </xdr:cNvSpPr>
      </xdr:nvSpPr>
      <xdr:spPr>
        <a:xfrm>
          <a:off x="219075" y="23602950"/>
          <a:ext cx="6600825" cy="2095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No dividend was paid by the Company during the financial year ended 31 December 2006 (31 December 2005: Nil).
</a:t>
          </a:r>
        </a:p>
      </xdr:txBody>
    </xdr:sp>
    <xdr:clientData/>
  </xdr:twoCellAnchor>
  <xdr:twoCellAnchor>
    <xdr:from>
      <xdr:col>1</xdr:col>
      <xdr:colOff>28575</xdr:colOff>
      <xdr:row>154</xdr:row>
      <xdr:rowOff>57150</xdr:rowOff>
    </xdr:from>
    <xdr:to>
      <xdr:col>9</xdr:col>
      <xdr:colOff>742950</xdr:colOff>
      <xdr:row>155</xdr:row>
      <xdr:rowOff>76200</xdr:rowOff>
    </xdr:to>
    <xdr:sp>
      <xdr:nvSpPr>
        <xdr:cNvPr id="51" name="TextBox 52"/>
        <xdr:cNvSpPr txBox="1">
          <a:spLocks noChangeArrowheads="1"/>
        </xdr:cNvSpPr>
      </xdr:nvSpPr>
      <xdr:spPr>
        <a:xfrm>
          <a:off x="228600" y="22583775"/>
          <a:ext cx="5657850" cy="1714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As at 31 December 2006, the number of treasury shares held is 59,996,400 ordinary shares.
</a:t>
          </a:r>
        </a:p>
      </xdr:txBody>
    </xdr:sp>
    <xdr:clientData/>
  </xdr:twoCellAnchor>
  <xdr:twoCellAnchor>
    <xdr:from>
      <xdr:col>0</xdr:col>
      <xdr:colOff>200025</xdr:colOff>
      <xdr:row>219</xdr:row>
      <xdr:rowOff>0</xdr:rowOff>
    </xdr:from>
    <xdr:to>
      <xdr:col>11</xdr:col>
      <xdr:colOff>0</xdr:colOff>
      <xdr:row>219</xdr:row>
      <xdr:rowOff>0</xdr:rowOff>
    </xdr:to>
    <xdr:sp>
      <xdr:nvSpPr>
        <xdr:cNvPr id="52" name="Text 64"/>
        <xdr:cNvSpPr txBox="1">
          <a:spLocks noChangeArrowheads="1"/>
        </xdr:cNvSpPr>
      </xdr:nvSpPr>
      <xdr:spPr>
        <a:xfrm>
          <a:off x="200025" y="31451550"/>
          <a:ext cx="6534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219</xdr:row>
      <xdr:rowOff>0</xdr:rowOff>
    </xdr:from>
    <xdr:to>
      <xdr:col>11</xdr:col>
      <xdr:colOff>0</xdr:colOff>
      <xdr:row>219</xdr:row>
      <xdr:rowOff>0</xdr:rowOff>
    </xdr:to>
    <xdr:sp>
      <xdr:nvSpPr>
        <xdr:cNvPr id="53" name="Text 65"/>
        <xdr:cNvSpPr txBox="1">
          <a:spLocks noChangeArrowheads="1"/>
        </xdr:cNvSpPr>
      </xdr:nvSpPr>
      <xdr:spPr>
        <a:xfrm>
          <a:off x="409575" y="31451550"/>
          <a:ext cx="6324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219</xdr:row>
      <xdr:rowOff>0</xdr:rowOff>
    </xdr:from>
    <xdr:to>
      <xdr:col>11</xdr:col>
      <xdr:colOff>0</xdr:colOff>
      <xdr:row>219</xdr:row>
      <xdr:rowOff>0</xdr:rowOff>
    </xdr:to>
    <xdr:sp>
      <xdr:nvSpPr>
        <xdr:cNvPr id="54" name="Text 66"/>
        <xdr:cNvSpPr txBox="1">
          <a:spLocks noChangeArrowheads="1"/>
        </xdr:cNvSpPr>
      </xdr:nvSpPr>
      <xdr:spPr>
        <a:xfrm>
          <a:off x="419100" y="31451550"/>
          <a:ext cx="63150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219</xdr:row>
      <xdr:rowOff>0</xdr:rowOff>
    </xdr:from>
    <xdr:to>
      <xdr:col>10</xdr:col>
      <xdr:colOff>695325</xdr:colOff>
      <xdr:row>219</xdr:row>
      <xdr:rowOff>0</xdr:rowOff>
    </xdr:to>
    <xdr:sp>
      <xdr:nvSpPr>
        <xdr:cNvPr id="55" name="Text 67"/>
        <xdr:cNvSpPr txBox="1">
          <a:spLocks noChangeArrowheads="1"/>
        </xdr:cNvSpPr>
      </xdr:nvSpPr>
      <xdr:spPr>
        <a:xfrm>
          <a:off x="409575" y="31451550"/>
          <a:ext cx="6238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28575</xdr:colOff>
      <xdr:row>219</xdr:row>
      <xdr:rowOff>0</xdr:rowOff>
    </xdr:from>
    <xdr:to>
      <xdr:col>12</xdr:col>
      <xdr:colOff>0</xdr:colOff>
      <xdr:row>219</xdr:row>
      <xdr:rowOff>0</xdr:rowOff>
    </xdr:to>
    <xdr:sp>
      <xdr:nvSpPr>
        <xdr:cNvPr id="56" name="Text 5"/>
        <xdr:cNvSpPr txBox="1">
          <a:spLocks noChangeArrowheads="1"/>
        </xdr:cNvSpPr>
      </xdr:nvSpPr>
      <xdr:spPr>
        <a:xfrm>
          <a:off x="228600" y="31451550"/>
          <a:ext cx="6686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twoCellAnchor>
    <xdr:from>
      <xdr:col>2</xdr:col>
      <xdr:colOff>28575</xdr:colOff>
      <xdr:row>219</xdr:row>
      <xdr:rowOff>0</xdr:rowOff>
    </xdr:from>
    <xdr:to>
      <xdr:col>10</xdr:col>
      <xdr:colOff>0</xdr:colOff>
      <xdr:row>219</xdr:row>
      <xdr:rowOff>0</xdr:rowOff>
    </xdr:to>
    <xdr:sp>
      <xdr:nvSpPr>
        <xdr:cNvPr id="57" name="Text 51"/>
        <xdr:cNvSpPr txBox="1">
          <a:spLocks noChangeArrowheads="1"/>
        </xdr:cNvSpPr>
      </xdr:nvSpPr>
      <xdr:spPr>
        <a:xfrm>
          <a:off x="438150" y="31451550"/>
          <a:ext cx="5514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0</xdr:colOff>
      <xdr:row>219</xdr:row>
      <xdr:rowOff>0</xdr:rowOff>
    </xdr:from>
    <xdr:to>
      <xdr:col>10</xdr:col>
      <xdr:colOff>0</xdr:colOff>
      <xdr:row>219</xdr:row>
      <xdr:rowOff>0</xdr:rowOff>
    </xdr:to>
    <xdr:sp>
      <xdr:nvSpPr>
        <xdr:cNvPr id="58" name="Text 64"/>
        <xdr:cNvSpPr txBox="1">
          <a:spLocks noChangeArrowheads="1"/>
        </xdr:cNvSpPr>
      </xdr:nvSpPr>
      <xdr:spPr>
        <a:xfrm>
          <a:off x="200025" y="31451550"/>
          <a:ext cx="575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219</xdr:row>
      <xdr:rowOff>0</xdr:rowOff>
    </xdr:from>
    <xdr:to>
      <xdr:col>10</xdr:col>
      <xdr:colOff>0</xdr:colOff>
      <xdr:row>219</xdr:row>
      <xdr:rowOff>0</xdr:rowOff>
    </xdr:to>
    <xdr:sp>
      <xdr:nvSpPr>
        <xdr:cNvPr id="59" name="Text 65"/>
        <xdr:cNvSpPr txBox="1">
          <a:spLocks noChangeArrowheads="1"/>
        </xdr:cNvSpPr>
      </xdr:nvSpPr>
      <xdr:spPr>
        <a:xfrm>
          <a:off x="409575" y="31451550"/>
          <a:ext cx="55435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219</xdr:row>
      <xdr:rowOff>0</xdr:rowOff>
    </xdr:from>
    <xdr:to>
      <xdr:col>10</xdr:col>
      <xdr:colOff>0</xdr:colOff>
      <xdr:row>219</xdr:row>
      <xdr:rowOff>0</xdr:rowOff>
    </xdr:to>
    <xdr:sp>
      <xdr:nvSpPr>
        <xdr:cNvPr id="60" name="Text 66"/>
        <xdr:cNvSpPr txBox="1">
          <a:spLocks noChangeArrowheads="1"/>
        </xdr:cNvSpPr>
      </xdr:nvSpPr>
      <xdr:spPr>
        <a:xfrm>
          <a:off x="419100" y="31451550"/>
          <a:ext cx="55340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219</xdr:row>
      <xdr:rowOff>0</xdr:rowOff>
    </xdr:from>
    <xdr:to>
      <xdr:col>10</xdr:col>
      <xdr:colOff>0</xdr:colOff>
      <xdr:row>219</xdr:row>
      <xdr:rowOff>0</xdr:rowOff>
    </xdr:to>
    <xdr:sp>
      <xdr:nvSpPr>
        <xdr:cNvPr id="61" name="Text 67"/>
        <xdr:cNvSpPr txBox="1">
          <a:spLocks noChangeArrowheads="1"/>
        </xdr:cNvSpPr>
      </xdr:nvSpPr>
      <xdr:spPr>
        <a:xfrm>
          <a:off x="409575" y="31451550"/>
          <a:ext cx="55435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200025</xdr:colOff>
      <xdr:row>219</xdr:row>
      <xdr:rowOff>0</xdr:rowOff>
    </xdr:from>
    <xdr:to>
      <xdr:col>12</xdr:col>
      <xdr:colOff>0</xdr:colOff>
      <xdr:row>219</xdr:row>
      <xdr:rowOff>0</xdr:rowOff>
    </xdr:to>
    <xdr:sp>
      <xdr:nvSpPr>
        <xdr:cNvPr id="62" name="Text 71"/>
        <xdr:cNvSpPr txBox="1">
          <a:spLocks noChangeArrowheads="1"/>
        </xdr:cNvSpPr>
      </xdr:nvSpPr>
      <xdr:spPr>
        <a:xfrm>
          <a:off x="200025" y="31451550"/>
          <a:ext cx="6715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September 2002 that have not been reflected in the financial statements for the said period as at the date of this report.</a:t>
          </a:r>
        </a:p>
      </xdr:txBody>
    </xdr:sp>
    <xdr:clientData/>
  </xdr:twoCellAnchor>
  <xdr:twoCellAnchor>
    <xdr:from>
      <xdr:col>1</xdr:col>
      <xdr:colOff>95250</xdr:colOff>
      <xdr:row>219</xdr:row>
      <xdr:rowOff>0</xdr:rowOff>
    </xdr:from>
    <xdr:to>
      <xdr:col>11</xdr:col>
      <xdr:colOff>0</xdr:colOff>
      <xdr:row>219</xdr:row>
      <xdr:rowOff>0</xdr:rowOff>
    </xdr:to>
    <xdr:sp>
      <xdr:nvSpPr>
        <xdr:cNvPr id="63" name="Text 64"/>
        <xdr:cNvSpPr txBox="1">
          <a:spLocks noChangeArrowheads="1"/>
        </xdr:cNvSpPr>
      </xdr:nvSpPr>
      <xdr:spPr>
        <a:xfrm>
          <a:off x="295275" y="31451550"/>
          <a:ext cx="64389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219</xdr:row>
      <xdr:rowOff>0</xdr:rowOff>
    </xdr:from>
    <xdr:to>
      <xdr:col>11</xdr:col>
      <xdr:colOff>0</xdr:colOff>
      <xdr:row>219</xdr:row>
      <xdr:rowOff>0</xdr:rowOff>
    </xdr:to>
    <xdr:sp>
      <xdr:nvSpPr>
        <xdr:cNvPr id="64" name="Text 65"/>
        <xdr:cNvSpPr txBox="1">
          <a:spLocks noChangeArrowheads="1"/>
        </xdr:cNvSpPr>
      </xdr:nvSpPr>
      <xdr:spPr>
        <a:xfrm>
          <a:off x="409575" y="31451550"/>
          <a:ext cx="6324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219</xdr:row>
      <xdr:rowOff>0</xdr:rowOff>
    </xdr:from>
    <xdr:to>
      <xdr:col>11</xdr:col>
      <xdr:colOff>0</xdr:colOff>
      <xdr:row>219</xdr:row>
      <xdr:rowOff>0</xdr:rowOff>
    </xdr:to>
    <xdr:sp>
      <xdr:nvSpPr>
        <xdr:cNvPr id="65" name="Text 66"/>
        <xdr:cNvSpPr txBox="1">
          <a:spLocks noChangeArrowheads="1"/>
        </xdr:cNvSpPr>
      </xdr:nvSpPr>
      <xdr:spPr>
        <a:xfrm>
          <a:off x="419100" y="31451550"/>
          <a:ext cx="63150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219</xdr:row>
      <xdr:rowOff>0</xdr:rowOff>
    </xdr:from>
    <xdr:to>
      <xdr:col>11</xdr:col>
      <xdr:colOff>0</xdr:colOff>
      <xdr:row>219</xdr:row>
      <xdr:rowOff>0</xdr:rowOff>
    </xdr:to>
    <xdr:sp>
      <xdr:nvSpPr>
        <xdr:cNvPr id="66" name="Text 67"/>
        <xdr:cNvSpPr txBox="1">
          <a:spLocks noChangeArrowheads="1"/>
        </xdr:cNvSpPr>
      </xdr:nvSpPr>
      <xdr:spPr>
        <a:xfrm>
          <a:off x="409575" y="31451550"/>
          <a:ext cx="6324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200025</xdr:colOff>
      <xdr:row>219</xdr:row>
      <xdr:rowOff>0</xdr:rowOff>
    </xdr:from>
    <xdr:to>
      <xdr:col>11</xdr:col>
      <xdr:colOff>0</xdr:colOff>
      <xdr:row>219</xdr:row>
      <xdr:rowOff>0</xdr:rowOff>
    </xdr:to>
    <xdr:sp>
      <xdr:nvSpPr>
        <xdr:cNvPr id="67" name="Text 64"/>
        <xdr:cNvSpPr txBox="1">
          <a:spLocks noChangeArrowheads="1"/>
        </xdr:cNvSpPr>
      </xdr:nvSpPr>
      <xdr:spPr>
        <a:xfrm>
          <a:off x="200025" y="31451550"/>
          <a:ext cx="6534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219</xdr:row>
      <xdr:rowOff>0</xdr:rowOff>
    </xdr:from>
    <xdr:to>
      <xdr:col>11</xdr:col>
      <xdr:colOff>0</xdr:colOff>
      <xdr:row>219</xdr:row>
      <xdr:rowOff>0</xdr:rowOff>
    </xdr:to>
    <xdr:sp>
      <xdr:nvSpPr>
        <xdr:cNvPr id="68" name="Text 65"/>
        <xdr:cNvSpPr txBox="1">
          <a:spLocks noChangeArrowheads="1"/>
        </xdr:cNvSpPr>
      </xdr:nvSpPr>
      <xdr:spPr>
        <a:xfrm>
          <a:off x="409575" y="31451550"/>
          <a:ext cx="6324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219</xdr:row>
      <xdr:rowOff>0</xdr:rowOff>
    </xdr:from>
    <xdr:to>
      <xdr:col>11</xdr:col>
      <xdr:colOff>0</xdr:colOff>
      <xdr:row>219</xdr:row>
      <xdr:rowOff>0</xdr:rowOff>
    </xdr:to>
    <xdr:sp>
      <xdr:nvSpPr>
        <xdr:cNvPr id="69" name="Text 66"/>
        <xdr:cNvSpPr txBox="1">
          <a:spLocks noChangeArrowheads="1"/>
        </xdr:cNvSpPr>
      </xdr:nvSpPr>
      <xdr:spPr>
        <a:xfrm>
          <a:off x="419100" y="31451550"/>
          <a:ext cx="63150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219</xdr:row>
      <xdr:rowOff>0</xdr:rowOff>
    </xdr:from>
    <xdr:to>
      <xdr:col>10</xdr:col>
      <xdr:colOff>695325</xdr:colOff>
      <xdr:row>219</xdr:row>
      <xdr:rowOff>0</xdr:rowOff>
    </xdr:to>
    <xdr:sp>
      <xdr:nvSpPr>
        <xdr:cNvPr id="70" name="Text 67"/>
        <xdr:cNvSpPr txBox="1">
          <a:spLocks noChangeArrowheads="1"/>
        </xdr:cNvSpPr>
      </xdr:nvSpPr>
      <xdr:spPr>
        <a:xfrm>
          <a:off x="409575" y="31451550"/>
          <a:ext cx="6238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28575</xdr:colOff>
      <xdr:row>219</xdr:row>
      <xdr:rowOff>0</xdr:rowOff>
    </xdr:from>
    <xdr:to>
      <xdr:col>11</xdr:col>
      <xdr:colOff>0</xdr:colOff>
      <xdr:row>219</xdr:row>
      <xdr:rowOff>0</xdr:rowOff>
    </xdr:to>
    <xdr:sp>
      <xdr:nvSpPr>
        <xdr:cNvPr id="71" name="TextBox 72"/>
        <xdr:cNvSpPr txBox="1">
          <a:spLocks noChangeArrowheads="1"/>
        </xdr:cNvSpPr>
      </xdr:nvSpPr>
      <xdr:spPr>
        <a:xfrm>
          <a:off x="228600" y="31451550"/>
          <a:ext cx="6505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219</xdr:row>
      <xdr:rowOff>0</xdr:rowOff>
    </xdr:from>
    <xdr:to>
      <xdr:col>11</xdr:col>
      <xdr:colOff>0</xdr:colOff>
      <xdr:row>219</xdr:row>
      <xdr:rowOff>0</xdr:rowOff>
    </xdr:to>
    <xdr:sp>
      <xdr:nvSpPr>
        <xdr:cNvPr id="72" name="Text 64"/>
        <xdr:cNvSpPr txBox="1">
          <a:spLocks noChangeArrowheads="1"/>
        </xdr:cNvSpPr>
      </xdr:nvSpPr>
      <xdr:spPr>
        <a:xfrm>
          <a:off x="209550" y="31451550"/>
          <a:ext cx="6524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2</xdr:col>
      <xdr:colOff>0</xdr:colOff>
      <xdr:row>219</xdr:row>
      <xdr:rowOff>0</xdr:rowOff>
    </xdr:from>
    <xdr:to>
      <xdr:col>11</xdr:col>
      <xdr:colOff>0</xdr:colOff>
      <xdr:row>219</xdr:row>
      <xdr:rowOff>0</xdr:rowOff>
    </xdr:to>
    <xdr:sp>
      <xdr:nvSpPr>
        <xdr:cNvPr id="73" name="Text 65"/>
        <xdr:cNvSpPr txBox="1">
          <a:spLocks noChangeArrowheads="1"/>
        </xdr:cNvSpPr>
      </xdr:nvSpPr>
      <xdr:spPr>
        <a:xfrm>
          <a:off x="409575" y="31451550"/>
          <a:ext cx="6324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2</xdr:col>
      <xdr:colOff>9525</xdr:colOff>
      <xdr:row>219</xdr:row>
      <xdr:rowOff>0</xdr:rowOff>
    </xdr:from>
    <xdr:to>
      <xdr:col>11</xdr:col>
      <xdr:colOff>0</xdr:colOff>
      <xdr:row>219</xdr:row>
      <xdr:rowOff>0</xdr:rowOff>
    </xdr:to>
    <xdr:sp>
      <xdr:nvSpPr>
        <xdr:cNvPr id="74" name="Text 66"/>
        <xdr:cNvSpPr txBox="1">
          <a:spLocks noChangeArrowheads="1"/>
        </xdr:cNvSpPr>
      </xdr:nvSpPr>
      <xdr:spPr>
        <a:xfrm>
          <a:off x="419100" y="31451550"/>
          <a:ext cx="6315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2</xdr:col>
      <xdr:colOff>0</xdr:colOff>
      <xdr:row>219</xdr:row>
      <xdr:rowOff>0</xdr:rowOff>
    </xdr:from>
    <xdr:to>
      <xdr:col>11</xdr:col>
      <xdr:colOff>0</xdr:colOff>
      <xdr:row>219</xdr:row>
      <xdr:rowOff>0</xdr:rowOff>
    </xdr:to>
    <xdr:sp>
      <xdr:nvSpPr>
        <xdr:cNvPr id="75" name="Text 67"/>
        <xdr:cNvSpPr txBox="1">
          <a:spLocks noChangeArrowheads="1"/>
        </xdr:cNvSpPr>
      </xdr:nvSpPr>
      <xdr:spPr>
        <a:xfrm>
          <a:off x="409575" y="31451550"/>
          <a:ext cx="63246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19050</xdr:colOff>
      <xdr:row>219</xdr:row>
      <xdr:rowOff>0</xdr:rowOff>
    </xdr:from>
    <xdr:to>
      <xdr:col>10</xdr:col>
      <xdr:colOff>781050</xdr:colOff>
      <xdr:row>219</xdr:row>
      <xdr:rowOff>0</xdr:rowOff>
    </xdr:to>
    <xdr:sp>
      <xdr:nvSpPr>
        <xdr:cNvPr id="76" name="TextBox 77"/>
        <xdr:cNvSpPr txBox="1">
          <a:spLocks noChangeArrowheads="1"/>
        </xdr:cNvSpPr>
      </xdr:nvSpPr>
      <xdr:spPr>
        <a:xfrm>
          <a:off x="428625" y="31451550"/>
          <a:ext cx="63055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accounting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7</xdr:col>
      <xdr:colOff>180975</xdr:colOff>
      <xdr:row>219</xdr:row>
      <xdr:rowOff>0</xdr:rowOff>
    </xdr:from>
    <xdr:to>
      <xdr:col>9</xdr:col>
      <xdr:colOff>171450</xdr:colOff>
      <xdr:row>219</xdr:row>
      <xdr:rowOff>0</xdr:rowOff>
    </xdr:to>
    <xdr:sp>
      <xdr:nvSpPr>
        <xdr:cNvPr id="77" name="TextBox 78"/>
        <xdr:cNvSpPr txBox="1">
          <a:spLocks noChangeArrowheads="1"/>
        </xdr:cNvSpPr>
      </xdr:nvSpPr>
      <xdr:spPr>
        <a:xfrm>
          <a:off x="4314825" y="31451550"/>
          <a:ext cx="10001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9</xdr:col>
      <xdr:colOff>228600</xdr:colOff>
      <xdr:row>219</xdr:row>
      <xdr:rowOff>0</xdr:rowOff>
    </xdr:from>
    <xdr:to>
      <xdr:col>10</xdr:col>
      <xdr:colOff>152400</xdr:colOff>
      <xdr:row>219</xdr:row>
      <xdr:rowOff>0</xdr:rowOff>
    </xdr:to>
    <xdr:sp>
      <xdr:nvSpPr>
        <xdr:cNvPr id="78" name="TextBox 79"/>
        <xdr:cNvSpPr txBox="1">
          <a:spLocks noChangeArrowheads="1"/>
        </xdr:cNvSpPr>
      </xdr:nvSpPr>
      <xdr:spPr>
        <a:xfrm>
          <a:off x="5372100" y="31451550"/>
          <a:ext cx="7334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10</xdr:col>
      <xdr:colOff>361950</xdr:colOff>
      <xdr:row>219</xdr:row>
      <xdr:rowOff>0</xdr:rowOff>
    </xdr:from>
    <xdr:to>
      <xdr:col>11</xdr:col>
      <xdr:colOff>19050</xdr:colOff>
      <xdr:row>219</xdr:row>
      <xdr:rowOff>0</xdr:rowOff>
    </xdr:to>
    <xdr:sp>
      <xdr:nvSpPr>
        <xdr:cNvPr id="79" name="TextBox 80"/>
        <xdr:cNvSpPr txBox="1">
          <a:spLocks noChangeArrowheads="1"/>
        </xdr:cNvSpPr>
      </xdr:nvSpPr>
      <xdr:spPr>
        <a:xfrm>
          <a:off x="6315075" y="31451550"/>
          <a:ext cx="4381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7</xdr:col>
      <xdr:colOff>161925</xdr:colOff>
      <xdr:row>219</xdr:row>
      <xdr:rowOff>0</xdr:rowOff>
    </xdr:from>
    <xdr:to>
      <xdr:col>9</xdr:col>
      <xdr:colOff>133350</xdr:colOff>
      <xdr:row>219</xdr:row>
      <xdr:rowOff>0</xdr:rowOff>
    </xdr:to>
    <xdr:sp>
      <xdr:nvSpPr>
        <xdr:cNvPr id="80" name="TextBox 81"/>
        <xdr:cNvSpPr txBox="1">
          <a:spLocks noChangeArrowheads="1"/>
        </xdr:cNvSpPr>
      </xdr:nvSpPr>
      <xdr:spPr>
        <a:xfrm>
          <a:off x="4295775" y="31451550"/>
          <a:ext cx="9810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9</xdr:col>
      <xdr:colOff>257175</xdr:colOff>
      <xdr:row>219</xdr:row>
      <xdr:rowOff>0</xdr:rowOff>
    </xdr:from>
    <xdr:to>
      <xdr:col>10</xdr:col>
      <xdr:colOff>85725</xdr:colOff>
      <xdr:row>219</xdr:row>
      <xdr:rowOff>0</xdr:rowOff>
    </xdr:to>
    <xdr:sp>
      <xdr:nvSpPr>
        <xdr:cNvPr id="81" name="TextBox 82"/>
        <xdr:cNvSpPr txBox="1">
          <a:spLocks noChangeArrowheads="1"/>
        </xdr:cNvSpPr>
      </xdr:nvSpPr>
      <xdr:spPr>
        <a:xfrm>
          <a:off x="5400675" y="31451550"/>
          <a:ext cx="6381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10</xdr:col>
      <xdr:colOff>342900</xdr:colOff>
      <xdr:row>219</xdr:row>
      <xdr:rowOff>0</xdr:rowOff>
    </xdr:from>
    <xdr:to>
      <xdr:col>10</xdr:col>
      <xdr:colOff>781050</xdr:colOff>
      <xdr:row>219</xdr:row>
      <xdr:rowOff>0</xdr:rowOff>
    </xdr:to>
    <xdr:sp>
      <xdr:nvSpPr>
        <xdr:cNvPr id="82" name="TextBox 83"/>
        <xdr:cNvSpPr txBox="1">
          <a:spLocks noChangeArrowheads="1"/>
        </xdr:cNvSpPr>
      </xdr:nvSpPr>
      <xdr:spPr>
        <a:xfrm>
          <a:off x="6296025" y="31451550"/>
          <a:ext cx="4381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219</xdr:row>
      <xdr:rowOff>0</xdr:rowOff>
    </xdr:from>
    <xdr:to>
      <xdr:col>12</xdr:col>
      <xdr:colOff>0</xdr:colOff>
      <xdr:row>219</xdr:row>
      <xdr:rowOff>0</xdr:rowOff>
    </xdr:to>
    <xdr:sp>
      <xdr:nvSpPr>
        <xdr:cNvPr id="83" name="Text 64"/>
        <xdr:cNvSpPr txBox="1">
          <a:spLocks noChangeArrowheads="1"/>
        </xdr:cNvSpPr>
      </xdr:nvSpPr>
      <xdr:spPr>
        <a:xfrm>
          <a:off x="219075" y="31451550"/>
          <a:ext cx="6696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25 September 2002  to 26 September 2002, both dates inclusive, to determine shareholders' entitlement to the dividend payment. The entitlement date for the dividend payment is on 24 September  2002.</a:t>
          </a:r>
        </a:p>
      </xdr:txBody>
    </xdr:sp>
    <xdr:clientData/>
  </xdr:twoCellAnchor>
  <xdr:twoCellAnchor>
    <xdr:from>
      <xdr:col>2</xdr:col>
      <xdr:colOff>28575</xdr:colOff>
      <xdr:row>219</xdr:row>
      <xdr:rowOff>0</xdr:rowOff>
    </xdr:from>
    <xdr:to>
      <xdr:col>11</xdr:col>
      <xdr:colOff>161925</xdr:colOff>
      <xdr:row>219</xdr:row>
      <xdr:rowOff>0</xdr:rowOff>
    </xdr:to>
    <xdr:sp>
      <xdr:nvSpPr>
        <xdr:cNvPr id="84" name="Text 65"/>
        <xdr:cNvSpPr txBox="1">
          <a:spLocks noChangeArrowheads="1"/>
        </xdr:cNvSpPr>
      </xdr:nvSpPr>
      <xdr:spPr>
        <a:xfrm>
          <a:off x="438150" y="31451550"/>
          <a:ext cx="6457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20 September 2002 (in respect of shares exempted from mandatory deposit) ;</a:t>
          </a:r>
        </a:p>
      </xdr:txBody>
    </xdr:sp>
    <xdr:clientData/>
  </xdr:twoCellAnchor>
  <xdr:twoCellAnchor>
    <xdr:from>
      <xdr:col>2</xdr:col>
      <xdr:colOff>19050</xdr:colOff>
      <xdr:row>219</xdr:row>
      <xdr:rowOff>0</xdr:rowOff>
    </xdr:from>
    <xdr:to>
      <xdr:col>11</xdr:col>
      <xdr:colOff>171450</xdr:colOff>
      <xdr:row>219</xdr:row>
      <xdr:rowOff>0</xdr:rowOff>
    </xdr:to>
    <xdr:sp>
      <xdr:nvSpPr>
        <xdr:cNvPr id="85" name="Text 66"/>
        <xdr:cNvSpPr txBox="1">
          <a:spLocks noChangeArrowheads="1"/>
        </xdr:cNvSpPr>
      </xdr:nvSpPr>
      <xdr:spPr>
        <a:xfrm>
          <a:off x="428625" y="31451550"/>
          <a:ext cx="64770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24 September 2002 (in respect of ordinary transfers) ; and</a:t>
          </a:r>
        </a:p>
      </xdr:txBody>
    </xdr:sp>
    <xdr:clientData/>
  </xdr:twoCellAnchor>
  <xdr:twoCellAnchor>
    <xdr:from>
      <xdr:col>2</xdr:col>
      <xdr:colOff>9525</xdr:colOff>
      <xdr:row>219</xdr:row>
      <xdr:rowOff>0</xdr:rowOff>
    </xdr:from>
    <xdr:to>
      <xdr:col>12</xdr:col>
      <xdr:colOff>0</xdr:colOff>
      <xdr:row>219</xdr:row>
      <xdr:rowOff>0</xdr:rowOff>
    </xdr:to>
    <xdr:sp>
      <xdr:nvSpPr>
        <xdr:cNvPr id="86" name="Text 67"/>
        <xdr:cNvSpPr txBox="1">
          <a:spLocks noChangeArrowheads="1"/>
        </xdr:cNvSpPr>
      </xdr:nvSpPr>
      <xdr:spPr>
        <a:xfrm>
          <a:off x="419100" y="31451550"/>
          <a:ext cx="64960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a cum entitlement basis according to the Rules of the Kuala Lumpur Stock Exchange.</a:t>
          </a:r>
        </a:p>
      </xdr:txBody>
    </xdr:sp>
    <xdr:clientData/>
  </xdr:twoCellAnchor>
  <xdr:twoCellAnchor>
    <xdr:from>
      <xdr:col>1</xdr:col>
      <xdr:colOff>19050</xdr:colOff>
      <xdr:row>166</xdr:row>
      <xdr:rowOff>9525</xdr:rowOff>
    </xdr:from>
    <xdr:to>
      <xdr:col>9</xdr:col>
      <xdr:colOff>800100</xdr:colOff>
      <xdr:row>168</xdr:row>
      <xdr:rowOff>0</xdr:rowOff>
    </xdr:to>
    <xdr:sp>
      <xdr:nvSpPr>
        <xdr:cNvPr id="87" name="Text 54"/>
        <xdr:cNvSpPr txBox="1">
          <a:spLocks noChangeArrowheads="1"/>
        </xdr:cNvSpPr>
      </xdr:nvSpPr>
      <xdr:spPr>
        <a:xfrm>
          <a:off x="219075" y="24193500"/>
          <a:ext cx="5724525" cy="247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analysis of the Group's operations for the year ended 31 December 2006 is as follows:-</a:t>
          </a:r>
        </a:p>
      </xdr:txBody>
    </xdr:sp>
    <xdr:clientData/>
  </xdr:twoCellAnchor>
  <xdr:twoCellAnchor>
    <xdr:from>
      <xdr:col>1</xdr:col>
      <xdr:colOff>0</xdr:colOff>
      <xdr:row>219</xdr:row>
      <xdr:rowOff>0</xdr:rowOff>
    </xdr:from>
    <xdr:to>
      <xdr:col>10</xdr:col>
      <xdr:colOff>762000</xdr:colOff>
      <xdr:row>219</xdr:row>
      <xdr:rowOff>0</xdr:rowOff>
    </xdr:to>
    <xdr:sp>
      <xdr:nvSpPr>
        <xdr:cNvPr id="88" name="Text 55"/>
        <xdr:cNvSpPr txBox="1">
          <a:spLocks noChangeArrowheads="1"/>
        </xdr:cNvSpPr>
      </xdr:nvSpPr>
      <xdr:spPr>
        <a:xfrm>
          <a:off x="200025" y="31451550"/>
          <a:ext cx="65151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9525</xdr:colOff>
      <xdr:row>219</xdr:row>
      <xdr:rowOff>0</xdr:rowOff>
    </xdr:from>
    <xdr:to>
      <xdr:col>11</xdr:col>
      <xdr:colOff>161925</xdr:colOff>
      <xdr:row>219</xdr:row>
      <xdr:rowOff>0</xdr:rowOff>
    </xdr:to>
    <xdr:sp>
      <xdr:nvSpPr>
        <xdr:cNvPr id="89" name="TextBox 90"/>
        <xdr:cNvSpPr txBox="1">
          <a:spLocks noChangeArrowheads="1"/>
        </xdr:cNvSpPr>
      </xdr:nvSpPr>
      <xdr:spPr>
        <a:xfrm>
          <a:off x="419100" y="31451550"/>
          <a:ext cx="6477000" cy="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Basic loss per share of the Group is calculated by dividing the net loss attributable to shareholders of RM    
            by the number of ordinary shares in issue during the financial year of 739,500,000</a:t>
          </a:r>
        </a:p>
      </xdr:txBody>
    </xdr:sp>
    <xdr:clientData/>
  </xdr:twoCellAnchor>
  <xdr:twoCellAnchor>
    <xdr:from>
      <xdr:col>2</xdr:col>
      <xdr:colOff>9525</xdr:colOff>
      <xdr:row>219</xdr:row>
      <xdr:rowOff>0</xdr:rowOff>
    </xdr:from>
    <xdr:to>
      <xdr:col>11</xdr:col>
      <xdr:colOff>161925</xdr:colOff>
      <xdr:row>219</xdr:row>
      <xdr:rowOff>0</xdr:rowOff>
    </xdr:to>
    <xdr:sp>
      <xdr:nvSpPr>
        <xdr:cNvPr id="90" name="TextBox 91"/>
        <xdr:cNvSpPr txBox="1">
          <a:spLocks noChangeArrowheads="1"/>
        </xdr:cNvSpPr>
      </xdr:nvSpPr>
      <xdr:spPr>
        <a:xfrm>
          <a:off x="419100" y="31451550"/>
          <a:ext cx="6477000"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diluted earnings per share is not applicable</a:t>
          </a:r>
        </a:p>
      </xdr:txBody>
    </xdr:sp>
    <xdr:clientData/>
  </xdr:twoCellAnchor>
  <xdr:twoCellAnchor>
    <xdr:from>
      <xdr:col>1</xdr:col>
      <xdr:colOff>19050</xdr:colOff>
      <xdr:row>219</xdr:row>
      <xdr:rowOff>0</xdr:rowOff>
    </xdr:from>
    <xdr:to>
      <xdr:col>12</xdr:col>
      <xdr:colOff>0</xdr:colOff>
      <xdr:row>219</xdr:row>
      <xdr:rowOff>0</xdr:rowOff>
    </xdr:to>
    <xdr:sp>
      <xdr:nvSpPr>
        <xdr:cNvPr id="91" name="Text 55"/>
        <xdr:cNvSpPr txBox="1">
          <a:spLocks noChangeArrowheads="1"/>
        </xdr:cNvSpPr>
      </xdr:nvSpPr>
      <xdr:spPr>
        <a:xfrm>
          <a:off x="219075" y="31451550"/>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219</xdr:row>
      <xdr:rowOff>0</xdr:rowOff>
    </xdr:from>
    <xdr:to>
      <xdr:col>12</xdr:col>
      <xdr:colOff>0</xdr:colOff>
      <xdr:row>219</xdr:row>
      <xdr:rowOff>0</xdr:rowOff>
    </xdr:to>
    <xdr:sp>
      <xdr:nvSpPr>
        <xdr:cNvPr id="92" name="Text 55"/>
        <xdr:cNvSpPr txBox="1">
          <a:spLocks noChangeArrowheads="1"/>
        </xdr:cNvSpPr>
      </xdr:nvSpPr>
      <xdr:spPr>
        <a:xfrm>
          <a:off x="219075" y="31451550"/>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219</xdr:row>
      <xdr:rowOff>0</xdr:rowOff>
    </xdr:from>
    <xdr:to>
      <xdr:col>12</xdr:col>
      <xdr:colOff>0</xdr:colOff>
      <xdr:row>219</xdr:row>
      <xdr:rowOff>0</xdr:rowOff>
    </xdr:to>
    <xdr:sp>
      <xdr:nvSpPr>
        <xdr:cNvPr id="93" name="TextBox 94"/>
        <xdr:cNvSpPr txBox="1">
          <a:spLocks noChangeArrowheads="1"/>
        </xdr:cNvSpPr>
      </xdr:nvSpPr>
      <xdr:spPr>
        <a:xfrm>
          <a:off x="219075" y="31451550"/>
          <a:ext cx="669607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0</xdr:colOff>
      <xdr:row>200</xdr:row>
      <xdr:rowOff>0</xdr:rowOff>
    </xdr:from>
    <xdr:to>
      <xdr:col>10</xdr:col>
      <xdr:colOff>762000</xdr:colOff>
      <xdr:row>200</xdr:row>
      <xdr:rowOff>0</xdr:rowOff>
    </xdr:to>
    <xdr:sp>
      <xdr:nvSpPr>
        <xdr:cNvPr id="94" name="Text 55"/>
        <xdr:cNvSpPr txBox="1">
          <a:spLocks noChangeArrowheads="1"/>
        </xdr:cNvSpPr>
      </xdr:nvSpPr>
      <xdr:spPr>
        <a:xfrm>
          <a:off x="200025" y="29032200"/>
          <a:ext cx="65151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200</xdr:row>
      <xdr:rowOff>0</xdr:rowOff>
    </xdr:from>
    <xdr:to>
      <xdr:col>12</xdr:col>
      <xdr:colOff>0</xdr:colOff>
      <xdr:row>200</xdr:row>
      <xdr:rowOff>0</xdr:rowOff>
    </xdr:to>
    <xdr:sp>
      <xdr:nvSpPr>
        <xdr:cNvPr id="95" name="Text 55"/>
        <xdr:cNvSpPr txBox="1">
          <a:spLocks noChangeArrowheads="1"/>
        </xdr:cNvSpPr>
      </xdr:nvSpPr>
      <xdr:spPr>
        <a:xfrm>
          <a:off x="219075" y="29032200"/>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200</xdr:row>
      <xdr:rowOff>0</xdr:rowOff>
    </xdr:from>
    <xdr:to>
      <xdr:col>12</xdr:col>
      <xdr:colOff>0</xdr:colOff>
      <xdr:row>200</xdr:row>
      <xdr:rowOff>0</xdr:rowOff>
    </xdr:to>
    <xdr:sp>
      <xdr:nvSpPr>
        <xdr:cNvPr id="96" name="Text 55"/>
        <xdr:cNvSpPr txBox="1">
          <a:spLocks noChangeArrowheads="1"/>
        </xdr:cNvSpPr>
      </xdr:nvSpPr>
      <xdr:spPr>
        <a:xfrm>
          <a:off x="219075" y="29032200"/>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200</xdr:row>
      <xdr:rowOff>0</xdr:rowOff>
    </xdr:from>
    <xdr:to>
      <xdr:col>12</xdr:col>
      <xdr:colOff>0</xdr:colOff>
      <xdr:row>200</xdr:row>
      <xdr:rowOff>0</xdr:rowOff>
    </xdr:to>
    <xdr:sp>
      <xdr:nvSpPr>
        <xdr:cNvPr id="97" name="TextBox 98"/>
        <xdr:cNvSpPr txBox="1">
          <a:spLocks noChangeArrowheads="1"/>
        </xdr:cNvSpPr>
      </xdr:nvSpPr>
      <xdr:spPr>
        <a:xfrm>
          <a:off x="219075" y="29032200"/>
          <a:ext cx="669607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184</xdr:row>
      <xdr:rowOff>114300</xdr:rowOff>
    </xdr:from>
    <xdr:to>
      <xdr:col>11</xdr:col>
      <xdr:colOff>171450</xdr:colOff>
      <xdr:row>187</xdr:row>
      <xdr:rowOff>0</xdr:rowOff>
    </xdr:to>
    <xdr:sp>
      <xdr:nvSpPr>
        <xdr:cNvPr id="98" name="TextBox 99"/>
        <xdr:cNvSpPr txBox="1">
          <a:spLocks noChangeArrowheads="1"/>
        </xdr:cNvSpPr>
      </xdr:nvSpPr>
      <xdr:spPr>
        <a:xfrm>
          <a:off x="219075" y="26812875"/>
          <a:ext cx="6686550" cy="37147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Property, plant and  equipment  are  stated  at  historical cost less accumulated depreciation. There are no valuations of land and buildings brought forward without amendment from the previous annual report.
</a:t>
          </a:r>
        </a:p>
      </xdr:txBody>
    </xdr:sp>
    <xdr:clientData/>
  </xdr:twoCellAnchor>
  <xdr:twoCellAnchor>
    <xdr:from>
      <xdr:col>1</xdr:col>
      <xdr:colOff>19050</xdr:colOff>
      <xdr:row>190</xdr:row>
      <xdr:rowOff>19050</xdr:rowOff>
    </xdr:from>
    <xdr:to>
      <xdr:col>11</xdr:col>
      <xdr:colOff>171450</xdr:colOff>
      <xdr:row>192</xdr:row>
      <xdr:rowOff>28575</xdr:rowOff>
    </xdr:to>
    <xdr:sp>
      <xdr:nvSpPr>
        <xdr:cNvPr id="99" name="TextBox 100"/>
        <xdr:cNvSpPr txBox="1">
          <a:spLocks noChangeArrowheads="1"/>
        </xdr:cNvSpPr>
      </xdr:nvSpPr>
      <xdr:spPr>
        <a:xfrm>
          <a:off x="219075" y="27574875"/>
          <a:ext cx="6686550" cy="3333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There are no material events subsequent to the financial year ended 31 December 2006 that have not been reflected in the financial statements for the said period as at the date of this report.</a:t>
          </a:r>
        </a:p>
      </xdr:txBody>
    </xdr:sp>
    <xdr:clientData/>
  </xdr:twoCellAnchor>
  <xdr:twoCellAnchor>
    <xdr:from>
      <xdr:col>1</xdr:col>
      <xdr:colOff>0</xdr:colOff>
      <xdr:row>200</xdr:row>
      <xdr:rowOff>0</xdr:rowOff>
    </xdr:from>
    <xdr:to>
      <xdr:col>10</xdr:col>
      <xdr:colOff>762000</xdr:colOff>
      <xdr:row>200</xdr:row>
      <xdr:rowOff>0</xdr:rowOff>
    </xdr:to>
    <xdr:sp>
      <xdr:nvSpPr>
        <xdr:cNvPr id="100" name="Text 55"/>
        <xdr:cNvSpPr txBox="1">
          <a:spLocks noChangeArrowheads="1"/>
        </xdr:cNvSpPr>
      </xdr:nvSpPr>
      <xdr:spPr>
        <a:xfrm>
          <a:off x="200025" y="29032200"/>
          <a:ext cx="65151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1</xdr:col>
      <xdr:colOff>19050</xdr:colOff>
      <xdr:row>211</xdr:row>
      <xdr:rowOff>114300</xdr:rowOff>
    </xdr:from>
    <xdr:ext cx="6591300" cy="219075"/>
    <xdr:sp>
      <xdr:nvSpPr>
        <xdr:cNvPr id="101" name="Text 11"/>
        <xdr:cNvSpPr txBox="1">
          <a:spLocks noChangeArrowheads="1"/>
        </xdr:cNvSpPr>
      </xdr:nvSpPr>
      <xdr:spPr>
        <a:xfrm>
          <a:off x="219075" y="30613350"/>
          <a:ext cx="6591300" cy="219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contingent liabilities as at the date of this report.</a:t>
          </a:r>
        </a:p>
      </xdr:txBody>
    </xdr:sp>
    <xdr:clientData/>
  </xdr:oneCellAnchor>
  <xdr:twoCellAnchor>
    <xdr:from>
      <xdr:col>1</xdr:col>
      <xdr:colOff>28575</xdr:colOff>
      <xdr:row>216</xdr:row>
      <xdr:rowOff>114300</xdr:rowOff>
    </xdr:from>
    <xdr:to>
      <xdr:col>11</xdr:col>
      <xdr:colOff>171450</xdr:colOff>
      <xdr:row>218</xdr:row>
      <xdr:rowOff>47625</xdr:rowOff>
    </xdr:to>
    <xdr:sp>
      <xdr:nvSpPr>
        <xdr:cNvPr id="102" name="TextBox 103"/>
        <xdr:cNvSpPr txBox="1">
          <a:spLocks noChangeArrowheads="1"/>
        </xdr:cNvSpPr>
      </xdr:nvSpPr>
      <xdr:spPr>
        <a:xfrm>
          <a:off x="228600" y="31146750"/>
          <a:ext cx="6677025" cy="19050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There are no material capital commitments as at the date of this report.</a:t>
          </a:r>
        </a:p>
      </xdr:txBody>
    </xdr:sp>
    <xdr:clientData/>
  </xdr:twoCellAnchor>
  <xdr:twoCellAnchor>
    <xdr:from>
      <xdr:col>1</xdr:col>
      <xdr:colOff>19050</xdr:colOff>
      <xdr:row>200</xdr:row>
      <xdr:rowOff>0</xdr:rowOff>
    </xdr:from>
    <xdr:to>
      <xdr:col>12</xdr:col>
      <xdr:colOff>0</xdr:colOff>
      <xdr:row>200</xdr:row>
      <xdr:rowOff>0</xdr:rowOff>
    </xdr:to>
    <xdr:sp>
      <xdr:nvSpPr>
        <xdr:cNvPr id="103" name="Text 55"/>
        <xdr:cNvSpPr txBox="1">
          <a:spLocks noChangeArrowheads="1"/>
        </xdr:cNvSpPr>
      </xdr:nvSpPr>
      <xdr:spPr>
        <a:xfrm>
          <a:off x="219075" y="29032200"/>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200</xdr:row>
      <xdr:rowOff>0</xdr:rowOff>
    </xdr:from>
    <xdr:to>
      <xdr:col>12</xdr:col>
      <xdr:colOff>0</xdr:colOff>
      <xdr:row>200</xdr:row>
      <xdr:rowOff>0</xdr:rowOff>
    </xdr:to>
    <xdr:sp>
      <xdr:nvSpPr>
        <xdr:cNvPr id="104" name="Text 55"/>
        <xdr:cNvSpPr txBox="1">
          <a:spLocks noChangeArrowheads="1"/>
        </xdr:cNvSpPr>
      </xdr:nvSpPr>
      <xdr:spPr>
        <a:xfrm>
          <a:off x="219075" y="29032200"/>
          <a:ext cx="66960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200</xdr:row>
      <xdr:rowOff>0</xdr:rowOff>
    </xdr:from>
    <xdr:to>
      <xdr:col>12</xdr:col>
      <xdr:colOff>0</xdr:colOff>
      <xdr:row>200</xdr:row>
      <xdr:rowOff>0</xdr:rowOff>
    </xdr:to>
    <xdr:sp>
      <xdr:nvSpPr>
        <xdr:cNvPr id="105" name="TextBox 106"/>
        <xdr:cNvSpPr txBox="1">
          <a:spLocks noChangeArrowheads="1"/>
        </xdr:cNvSpPr>
      </xdr:nvSpPr>
      <xdr:spPr>
        <a:xfrm>
          <a:off x="219075" y="29032200"/>
          <a:ext cx="669607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206</xdr:row>
      <xdr:rowOff>0</xdr:rowOff>
    </xdr:from>
    <xdr:to>
      <xdr:col>12</xdr:col>
      <xdr:colOff>0</xdr:colOff>
      <xdr:row>209</xdr:row>
      <xdr:rowOff>9525</xdr:rowOff>
    </xdr:to>
    <xdr:sp>
      <xdr:nvSpPr>
        <xdr:cNvPr id="106" name="TextBox 107"/>
        <xdr:cNvSpPr txBox="1">
          <a:spLocks noChangeArrowheads="1"/>
        </xdr:cNvSpPr>
      </xdr:nvSpPr>
      <xdr:spPr>
        <a:xfrm>
          <a:off x="219075" y="29889450"/>
          <a:ext cx="6696075" cy="361950"/>
        </a:xfrm>
        <a:prstGeom prst="rect">
          <a:avLst/>
        </a:prstGeom>
        <a:noFill/>
        <a:ln w="19050" cmpd="sng">
          <a:noFill/>
        </a:ln>
      </xdr:spPr>
      <xdr:txBody>
        <a:bodyPr vertOverflow="clip" wrap="square"/>
        <a:p>
          <a:pPr algn="just">
            <a:defRPr/>
          </a:pPr>
          <a:r>
            <a:rPr lang="en-US" cap="none" sz="1000" b="0" i="0" u="none" baseline="0">
              <a:latin typeface="Arial"/>
              <a:ea typeface="Arial"/>
              <a:cs typeface="Arial"/>
            </a:rPr>
            <a:t>Other than the above, there were no changes in the composition of the Group during the financial year ended 31 December 2006.</a:t>
          </a:r>
        </a:p>
      </xdr:txBody>
    </xdr:sp>
    <xdr:clientData/>
  </xdr:twoCellAnchor>
  <xdr:twoCellAnchor>
    <xdr:from>
      <xdr:col>7</xdr:col>
      <xdr:colOff>361950</xdr:colOff>
      <xdr:row>219</xdr:row>
      <xdr:rowOff>0</xdr:rowOff>
    </xdr:from>
    <xdr:to>
      <xdr:col>8</xdr:col>
      <xdr:colOff>19050</xdr:colOff>
      <xdr:row>219</xdr:row>
      <xdr:rowOff>0</xdr:rowOff>
    </xdr:to>
    <xdr:sp>
      <xdr:nvSpPr>
        <xdr:cNvPr id="107" name="TextBox 108"/>
        <xdr:cNvSpPr txBox="1">
          <a:spLocks noChangeArrowheads="1"/>
        </xdr:cNvSpPr>
      </xdr:nvSpPr>
      <xdr:spPr>
        <a:xfrm>
          <a:off x="4495800" y="31451550"/>
          <a:ext cx="5429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195</xdr:row>
      <xdr:rowOff>19050</xdr:rowOff>
    </xdr:from>
    <xdr:to>
      <xdr:col>11</xdr:col>
      <xdr:colOff>171450</xdr:colOff>
      <xdr:row>199</xdr:row>
      <xdr:rowOff>133350</xdr:rowOff>
    </xdr:to>
    <xdr:sp>
      <xdr:nvSpPr>
        <xdr:cNvPr id="108" name="TextBox 109"/>
        <xdr:cNvSpPr txBox="1">
          <a:spLocks noChangeArrowheads="1"/>
        </xdr:cNvSpPr>
      </xdr:nvSpPr>
      <xdr:spPr>
        <a:xfrm>
          <a:off x="219075" y="28308300"/>
          <a:ext cx="6686550" cy="6953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As mentioned in Note 8(a) of the Notes per Bursa Securities Listing Requirements, Network Foods International Ltd ("NFIL"), a subsidiary of the Group, had been privatised by way of a scheme of arrangement under Section 210 of the Companies Act, Chapter 50 of Singapore (the "Scheme"). The Scheme was completed on 24 April 2006 and NFIL is now a wholly-owned subsidiary of the Group.     </a:t>
          </a:r>
        </a:p>
      </xdr:txBody>
    </xdr:sp>
    <xdr:clientData/>
  </xdr:twoCellAnchor>
  <xdr:twoCellAnchor>
    <xdr:from>
      <xdr:col>1</xdr:col>
      <xdr:colOff>19050</xdr:colOff>
      <xdr:row>200</xdr:row>
      <xdr:rowOff>19050</xdr:rowOff>
    </xdr:from>
    <xdr:to>
      <xdr:col>11</xdr:col>
      <xdr:colOff>171450</xdr:colOff>
      <xdr:row>205</xdr:row>
      <xdr:rowOff>85725</xdr:rowOff>
    </xdr:to>
    <xdr:sp>
      <xdr:nvSpPr>
        <xdr:cNvPr id="109" name="TextBox 110"/>
        <xdr:cNvSpPr txBox="1">
          <a:spLocks noChangeArrowheads="1"/>
        </xdr:cNvSpPr>
      </xdr:nvSpPr>
      <xdr:spPr>
        <a:xfrm>
          <a:off x="219075" y="29051250"/>
          <a:ext cx="6686550" cy="81915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As mentioned in Note 8(b) of the Notes per Bursa Securities Listing Requirements, on 19 September 2006, Bidou Holdings Sdn Bhd, a wholly-owned subsidiary, has disposed of 322,313,000 ordinary shares of RM0.50 each representing 13.0% of the issued and paid-up share capital of Pan Malaysian Industries Berhad ("PMI"). With the said disposal, PMI ceased to be an associated company as the equity interest in PMI has decreased from 32.9% to below 20.0%.</a:t>
          </a:r>
        </a:p>
      </xdr:txBody>
    </xdr:sp>
    <xdr:clientData/>
  </xdr:twoCellAnchor>
  <xdr:twoCellAnchor>
    <xdr:from>
      <xdr:col>1</xdr:col>
      <xdr:colOff>123825</xdr:colOff>
      <xdr:row>104</xdr:row>
      <xdr:rowOff>0</xdr:rowOff>
    </xdr:from>
    <xdr:to>
      <xdr:col>11</xdr:col>
      <xdr:colOff>152400</xdr:colOff>
      <xdr:row>107</xdr:row>
      <xdr:rowOff>66675</xdr:rowOff>
    </xdr:to>
    <xdr:sp>
      <xdr:nvSpPr>
        <xdr:cNvPr id="110" name="TextBox 112"/>
        <xdr:cNvSpPr txBox="1">
          <a:spLocks noChangeArrowheads="1"/>
        </xdr:cNvSpPr>
      </xdr:nvSpPr>
      <xdr:spPr>
        <a:xfrm>
          <a:off x="323850" y="15220950"/>
          <a:ext cx="6562725" cy="50482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Prior year adjustments taken up by an overseas associate of the associated company of the Group due to adoption of FRS 119 "Employee Benefits" . As a result, the Group's share of results of the associated company are adjusted accordingly.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876300</xdr:colOff>
      <xdr:row>35</xdr:row>
      <xdr:rowOff>0</xdr:rowOff>
    </xdr:from>
    <xdr:ext cx="76200" cy="200025"/>
    <xdr:sp>
      <xdr:nvSpPr>
        <xdr:cNvPr id="1" name="Text 9"/>
        <xdr:cNvSpPr txBox="1">
          <a:spLocks noChangeArrowheads="1"/>
        </xdr:cNvSpPr>
      </xdr:nvSpPr>
      <xdr:spPr>
        <a:xfrm>
          <a:off x="4638675" y="4914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35</xdr:row>
      <xdr:rowOff>0</xdr:rowOff>
    </xdr:from>
    <xdr:ext cx="76200" cy="200025"/>
    <xdr:sp>
      <xdr:nvSpPr>
        <xdr:cNvPr id="2" name="Text 7"/>
        <xdr:cNvSpPr txBox="1">
          <a:spLocks noChangeArrowheads="1"/>
        </xdr:cNvSpPr>
      </xdr:nvSpPr>
      <xdr:spPr>
        <a:xfrm>
          <a:off x="4638675" y="4914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31</xdr:col>
      <xdr:colOff>571500</xdr:colOff>
      <xdr:row>65363</xdr:row>
      <xdr:rowOff>161925</xdr:rowOff>
    </xdr:from>
    <xdr:ext cx="0" cy="0"/>
    <xdr:sp>
      <xdr:nvSpPr>
        <xdr:cNvPr id="3" name="Text 20"/>
        <xdr:cNvSpPr txBox="1">
          <a:spLocks noChangeArrowheads="1"/>
        </xdr:cNvSpPr>
      </xdr:nvSpPr>
      <xdr:spPr>
        <a:xfrm>
          <a:off x="2076450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219075</xdr:colOff>
      <xdr:row>180</xdr:row>
      <xdr:rowOff>0</xdr:rowOff>
    </xdr:from>
    <xdr:to>
      <xdr:col>7</xdr:col>
      <xdr:colOff>0</xdr:colOff>
      <xdr:row>180</xdr:row>
      <xdr:rowOff>0</xdr:rowOff>
    </xdr:to>
    <xdr:sp>
      <xdr:nvSpPr>
        <xdr:cNvPr id="4" name="Text 64"/>
        <xdr:cNvSpPr txBox="1">
          <a:spLocks noChangeArrowheads="1"/>
        </xdr:cNvSpPr>
      </xdr:nvSpPr>
      <xdr:spPr>
        <a:xfrm>
          <a:off x="219075" y="25917525"/>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180</xdr:row>
      <xdr:rowOff>0</xdr:rowOff>
    </xdr:from>
    <xdr:to>
      <xdr:col>7</xdr:col>
      <xdr:colOff>0</xdr:colOff>
      <xdr:row>180</xdr:row>
      <xdr:rowOff>0</xdr:rowOff>
    </xdr:to>
    <xdr:sp>
      <xdr:nvSpPr>
        <xdr:cNvPr id="5" name="Text 65"/>
        <xdr:cNvSpPr txBox="1">
          <a:spLocks noChangeArrowheads="1"/>
        </xdr:cNvSpPr>
      </xdr:nvSpPr>
      <xdr:spPr>
        <a:xfrm>
          <a:off x="409575" y="25917525"/>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180</xdr:row>
      <xdr:rowOff>0</xdr:rowOff>
    </xdr:from>
    <xdr:to>
      <xdr:col>7</xdr:col>
      <xdr:colOff>0</xdr:colOff>
      <xdr:row>180</xdr:row>
      <xdr:rowOff>0</xdr:rowOff>
    </xdr:to>
    <xdr:sp>
      <xdr:nvSpPr>
        <xdr:cNvPr id="6" name="Text 66"/>
        <xdr:cNvSpPr txBox="1">
          <a:spLocks noChangeArrowheads="1"/>
        </xdr:cNvSpPr>
      </xdr:nvSpPr>
      <xdr:spPr>
        <a:xfrm>
          <a:off x="419100" y="25917525"/>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180</xdr:row>
      <xdr:rowOff>0</xdr:rowOff>
    </xdr:from>
    <xdr:to>
      <xdr:col>6</xdr:col>
      <xdr:colOff>695325</xdr:colOff>
      <xdr:row>180</xdr:row>
      <xdr:rowOff>0</xdr:rowOff>
    </xdr:to>
    <xdr:sp>
      <xdr:nvSpPr>
        <xdr:cNvPr id="7" name="Text 67"/>
        <xdr:cNvSpPr txBox="1">
          <a:spLocks noChangeArrowheads="1"/>
        </xdr:cNvSpPr>
      </xdr:nvSpPr>
      <xdr:spPr>
        <a:xfrm>
          <a:off x="409575" y="25917525"/>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0</xdr:colOff>
      <xdr:row>10</xdr:row>
      <xdr:rowOff>9525</xdr:rowOff>
    </xdr:from>
    <xdr:to>
      <xdr:col>7</xdr:col>
      <xdr:colOff>171450</xdr:colOff>
      <xdr:row>17</xdr:row>
      <xdr:rowOff>9525</xdr:rowOff>
    </xdr:to>
    <xdr:sp>
      <xdr:nvSpPr>
        <xdr:cNvPr id="8" name="Text 1"/>
        <xdr:cNvSpPr txBox="1">
          <a:spLocks noChangeArrowheads="1"/>
        </xdr:cNvSpPr>
      </xdr:nvSpPr>
      <xdr:spPr>
        <a:xfrm>
          <a:off x="219075" y="1343025"/>
          <a:ext cx="6372225" cy="1066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year ended 31 December 2006, the Group recorded revenue of RM236.6 million and gross profit of RM48.8 million compared to the previous year revenue and gross profit of RM332.6 million and RM63.2 million respectively. The lower revenue and gross profit were mainly due to the continued soft retail environment faced by the food operations in Australia. After taking into account other operating costs, impairment of assets, loss on disposal of investment in an associate and share of results of an associate, the Group recorded a pre-tax loss of RM48.9 million for the year under review.
</a:t>
          </a:r>
        </a:p>
      </xdr:txBody>
    </xdr:sp>
    <xdr:clientData/>
  </xdr:twoCellAnchor>
  <xdr:oneCellAnchor>
    <xdr:from>
      <xdr:col>4</xdr:col>
      <xdr:colOff>876300</xdr:colOff>
      <xdr:row>35</xdr:row>
      <xdr:rowOff>0</xdr:rowOff>
    </xdr:from>
    <xdr:ext cx="76200" cy="200025"/>
    <xdr:sp>
      <xdr:nvSpPr>
        <xdr:cNvPr id="9" name="Text 9"/>
        <xdr:cNvSpPr txBox="1">
          <a:spLocks noChangeArrowheads="1"/>
        </xdr:cNvSpPr>
      </xdr:nvSpPr>
      <xdr:spPr>
        <a:xfrm>
          <a:off x="4638675" y="4905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876300</xdr:colOff>
      <xdr:row>35</xdr:row>
      <xdr:rowOff>0</xdr:rowOff>
    </xdr:from>
    <xdr:ext cx="76200" cy="200025"/>
    <xdr:sp>
      <xdr:nvSpPr>
        <xdr:cNvPr id="10" name="Text 7"/>
        <xdr:cNvSpPr txBox="1">
          <a:spLocks noChangeArrowheads="1"/>
        </xdr:cNvSpPr>
      </xdr:nvSpPr>
      <xdr:spPr>
        <a:xfrm>
          <a:off x="4638675" y="4905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180</xdr:row>
      <xdr:rowOff>0</xdr:rowOff>
    </xdr:from>
    <xdr:to>
      <xdr:col>8</xdr:col>
      <xdr:colOff>0</xdr:colOff>
      <xdr:row>180</xdr:row>
      <xdr:rowOff>0</xdr:rowOff>
    </xdr:to>
    <xdr:sp>
      <xdr:nvSpPr>
        <xdr:cNvPr id="11" name="Text 5"/>
        <xdr:cNvSpPr txBox="1">
          <a:spLocks noChangeArrowheads="1"/>
        </xdr:cNvSpPr>
      </xdr:nvSpPr>
      <xdr:spPr>
        <a:xfrm>
          <a:off x="247650" y="25908000"/>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31</xdr:col>
      <xdr:colOff>571500</xdr:colOff>
      <xdr:row>65401</xdr:row>
      <xdr:rowOff>161925</xdr:rowOff>
    </xdr:from>
    <xdr:ext cx="0" cy="0"/>
    <xdr:sp>
      <xdr:nvSpPr>
        <xdr:cNvPr id="12" name="Text 20"/>
        <xdr:cNvSpPr txBox="1">
          <a:spLocks noChangeArrowheads="1"/>
        </xdr:cNvSpPr>
      </xdr:nvSpPr>
      <xdr:spPr>
        <a:xfrm>
          <a:off x="2076450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28575</xdr:colOff>
      <xdr:row>180</xdr:row>
      <xdr:rowOff>0</xdr:rowOff>
    </xdr:from>
    <xdr:to>
      <xdr:col>6</xdr:col>
      <xdr:colOff>0</xdr:colOff>
      <xdr:row>180</xdr:row>
      <xdr:rowOff>0</xdr:rowOff>
    </xdr:to>
    <xdr:sp>
      <xdr:nvSpPr>
        <xdr:cNvPr id="13" name="Text 51"/>
        <xdr:cNvSpPr txBox="1">
          <a:spLocks noChangeArrowheads="1"/>
        </xdr:cNvSpPr>
      </xdr:nvSpPr>
      <xdr:spPr>
        <a:xfrm>
          <a:off x="438150" y="25908000"/>
          <a:ext cx="5095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0</xdr:colOff>
      <xdr:row>180</xdr:row>
      <xdr:rowOff>0</xdr:rowOff>
    </xdr:from>
    <xdr:to>
      <xdr:col>6</xdr:col>
      <xdr:colOff>0</xdr:colOff>
      <xdr:row>180</xdr:row>
      <xdr:rowOff>0</xdr:rowOff>
    </xdr:to>
    <xdr:sp>
      <xdr:nvSpPr>
        <xdr:cNvPr id="14" name="Text 64"/>
        <xdr:cNvSpPr txBox="1">
          <a:spLocks noChangeArrowheads="1"/>
        </xdr:cNvSpPr>
      </xdr:nvSpPr>
      <xdr:spPr>
        <a:xfrm>
          <a:off x="219075" y="25908000"/>
          <a:ext cx="5314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180</xdr:row>
      <xdr:rowOff>0</xdr:rowOff>
    </xdr:from>
    <xdr:to>
      <xdr:col>6</xdr:col>
      <xdr:colOff>0</xdr:colOff>
      <xdr:row>180</xdr:row>
      <xdr:rowOff>0</xdr:rowOff>
    </xdr:to>
    <xdr:sp>
      <xdr:nvSpPr>
        <xdr:cNvPr id="15" name="Text 65"/>
        <xdr:cNvSpPr txBox="1">
          <a:spLocks noChangeArrowheads="1"/>
        </xdr:cNvSpPr>
      </xdr:nvSpPr>
      <xdr:spPr>
        <a:xfrm>
          <a:off x="409575" y="2590800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180</xdr:row>
      <xdr:rowOff>0</xdr:rowOff>
    </xdr:from>
    <xdr:to>
      <xdr:col>6</xdr:col>
      <xdr:colOff>0</xdr:colOff>
      <xdr:row>180</xdr:row>
      <xdr:rowOff>0</xdr:rowOff>
    </xdr:to>
    <xdr:sp>
      <xdr:nvSpPr>
        <xdr:cNvPr id="16" name="Text 66"/>
        <xdr:cNvSpPr txBox="1">
          <a:spLocks noChangeArrowheads="1"/>
        </xdr:cNvSpPr>
      </xdr:nvSpPr>
      <xdr:spPr>
        <a:xfrm>
          <a:off x="419100" y="25908000"/>
          <a:ext cx="5114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180</xdr:row>
      <xdr:rowOff>0</xdr:rowOff>
    </xdr:from>
    <xdr:to>
      <xdr:col>6</xdr:col>
      <xdr:colOff>0</xdr:colOff>
      <xdr:row>180</xdr:row>
      <xdr:rowOff>0</xdr:rowOff>
    </xdr:to>
    <xdr:sp>
      <xdr:nvSpPr>
        <xdr:cNvPr id="17" name="Text 67"/>
        <xdr:cNvSpPr txBox="1">
          <a:spLocks noChangeArrowheads="1"/>
        </xdr:cNvSpPr>
      </xdr:nvSpPr>
      <xdr:spPr>
        <a:xfrm>
          <a:off x="409575" y="2590800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209550</xdr:colOff>
      <xdr:row>180</xdr:row>
      <xdr:rowOff>0</xdr:rowOff>
    </xdr:from>
    <xdr:to>
      <xdr:col>8</xdr:col>
      <xdr:colOff>0</xdr:colOff>
      <xdr:row>180</xdr:row>
      <xdr:rowOff>0</xdr:rowOff>
    </xdr:to>
    <xdr:sp>
      <xdr:nvSpPr>
        <xdr:cNvPr id="18" name="Text 71"/>
        <xdr:cNvSpPr txBox="1">
          <a:spLocks noChangeArrowheads="1"/>
        </xdr:cNvSpPr>
      </xdr:nvSpPr>
      <xdr:spPr>
        <a:xfrm>
          <a:off x="209550" y="25908000"/>
          <a:ext cx="6391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current financial period ended 30 September 2002 that have not been reflected in the financial statements for the said period as at the date of this report.</a:t>
          </a:r>
        </a:p>
      </xdr:txBody>
    </xdr:sp>
    <xdr:clientData/>
  </xdr:twoCellAnchor>
  <xdr:twoCellAnchor>
    <xdr:from>
      <xdr:col>1</xdr:col>
      <xdr:colOff>95250</xdr:colOff>
      <xdr:row>180</xdr:row>
      <xdr:rowOff>0</xdr:rowOff>
    </xdr:from>
    <xdr:to>
      <xdr:col>7</xdr:col>
      <xdr:colOff>0</xdr:colOff>
      <xdr:row>180</xdr:row>
      <xdr:rowOff>0</xdr:rowOff>
    </xdr:to>
    <xdr:sp>
      <xdr:nvSpPr>
        <xdr:cNvPr id="19" name="Text 64"/>
        <xdr:cNvSpPr txBox="1">
          <a:spLocks noChangeArrowheads="1"/>
        </xdr:cNvSpPr>
      </xdr:nvSpPr>
      <xdr:spPr>
        <a:xfrm>
          <a:off x="314325" y="25908000"/>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180</xdr:row>
      <xdr:rowOff>0</xdr:rowOff>
    </xdr:from>
    <xdr:to>
      <xdr:col>7</xdr:col>
      <xdr:colOff>0</xdr:colOff>
      <xdr:row>180</xdr:row>
      <xdr:rowOff>0</xdr:rowOff>
    </xdr:to>
    <xdr:sp>
      <xdr:nvSpPr>
        <xdr:cNvPr id="20" name="Text 65"/>
        <xdr:cNvSpPr txBox="1">
          <a:spLocks noChangeArrowheads="1"/>
        </xdr:cNvSpPr>
      </xdr:nvSpPr>
      <xdr:spPr>
        <a:xfrm>
          <a:off x="409575" y="259080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180</xdr:row>
      <xdr:rowOff>0</xdr:rowOff>
    </xdr:from>
    <xdr:to>
      <xdr:col>7</xdr:col>
      <xdr:colOff>0</xdr:colOff>
      <xdr:row>180</xdr:row>
      <xdr:rowOff>0</xdr:rowOff>
    </xdr:to>
    <xdr:sp>
      <xdr:nvSpPr>
        <xdr:cNvPr id="21" name="Text 66"/>
        <xdr:cNvSpPr txBox="1">
          <a:spLocks noChangeArrowheads="1"/>
        </xdr:cNvSpPr>
      </xdr:nvSpPr>
      <xdr:spPr>
        <a:xfrm>
          <a:off x="419100" y="2590800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180</xdr:row>
      <xdr:rowOff>0</xdr:rowOff>
    </xdr:from>
    <xdr:to>
      <xdr:col>7</xdr:col>
      <xdr:colOff>0</xdr:colOff>
      <xdr:row>180</xdr:row>
      <xdr:rowOff>0</xdr:rowOff>
    </xdr:to>
    <xdr:sp>
      <xdr:nvSpPr>
        <xdr:cNvPr id="22" name="Text 67"/>
        <xdr:cNvSpPr txBox="1">
          <a:spLocks noChangeArrowheads="1"/>
        </xdr:cNvSpPr>
      </xdr:nvSpPr>
      <xdr:spPr>
        <a:xfrm>
          <a:off x="409575" y="259080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219075</xdr:colOff>
      <xdr:row>180</xdr:row>
      <xdr:rowOff>0</xdr:rowOff>
    </xdr:from>
    <xdr:to>
      <xdr:col>7</xdr:col>
      <xdr:colOff>0</xdr:colOff>
      <xdr:row>180</xdr:row>
      <xdr:rowOff>0</xdr:rowOff>
    </xdr:to>
    <xdr:sp>
      <xdr:nvSpPr>
        <xdr:cNvPr id="23" name="Text 64"/>
        <xdr:cNvSpPr txBox="1">
          <a:spLocks noChangeArrowheads="1"/>
        </xdr:cNvSpPr>
      </xdr:nvSpPr>
      <xdr:spPr>
        <a:xfrm>
          <a:off x="219075" y="25908000"/>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180</xdr:row>
      <xdr:rowOff>0</xdr:rowOff>
    </xdr:from>
    <xdr:to>
      <xdr:col>7</xdr:col>
      <xdr:colOff>0</xdr:colOff>
      <xdr:row>180</xdr:row>
      <xdr:rowOff>0</xdr:rowOff>
    </xdr:to>
    <xdr:sp>
      <xdr:nvSpPr>
        <xdr:cNvPr id="24" name="Text 65"/>
        <xdr:cNvSpPr txBox="1">
          <a:spLocks noChangeArrowheads="1"/>
        </xdr:cNvSpPr>
      </xdr:nvSpPr>
      <xdr:spPr>
        <a:xfrm>
          <a:off x="409575" y="259080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180</xdr:row>
      <xdr:rowOff>0</xdr:rowOff>
    </xdr:from>
    <xdr:to>
      <xdr:col>7</xdr:col>
      <xdr:colOff>0</xdr:colOff>
      <xdr:row>180</xdr:row>
      <xdr:rowOff>0</xdr:rowOff>
    </xdr:to>
    <xdr:sp>
      <xdr:nvSpPr>
        <xdr:cNvPr id="25" name="Text 66"/>
        <xdr:cNvSpPr txBox="1">
          <a:spLocks noChangeArrowheads="1"/>
        </xdr:cNvSpPr>
      </xdr:nvSpPr>
      <xdr:spPr>
        <a:xfrm>
          <a:off x="419100" y="2590800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180</xdr:row>
      <xdr:rowOff>0</xdr:rowOff>
    </xdr:from>
    <xdr:to>
      <xdr:col>6</xdr:col>
      <xdr:colOff>695325</xdr:colOff>
      <xdr:row>180</xdr:row>
      <xdr:rowOff>0</xdr:rowOff>
    </xdr:to>
    <xdr:sp>
      <xdr:nvSpPr>
        <xdr:cNvPr id="26" name="Text 67"/>
        <xdr:cNvSpPr txBox="1">
          <a:spLocks noChangeArrowheads="1"/>
        </xdr:cNvSpPr>
      </xdr:nvSpPr>
      <xdr:spPr>
        <a:xfrm>
          <a:off x="409575" y="25908000"/>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190500</xdr:colOff>
      <xdr:row>32</xdr:row>
      <xdr:rowOff>0</xdr:rowOff>
    </xdr:from>
    <xdr:to>
      <xdr:col>2</xdr:col>
      <xdr:colOff>2257425</xdr:colOff>
      <xdr:row>32</xdr:row>
      <xdr:rowOff>0</xdr:rowOff>
    </xdr:to>
    <xdr:sp>
      <xdr:nvSpPr>
        <xdr:cNvPr id="27" name="TextBox 27"/>
        <xdr:cNvSpPr txBox="1">
          <a:spLocks noChangeArrowheads="1"/>
        </xdr:cNvSpPr>
      </xdr:nvSpPr>
      <xdr:spPr>
        <a:xfrm>
          <a:off x="409575" y="4581525"/>
          <a:ext cx="22574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Gain on disposal of quoted investments 
Rights Issue expenses of a subsidiary</a:t>
          </a:r>
        </a:p>
      </xdr:txBody>
    </xdr:sp>
    <xdr:clientData/>
  </xdr:twoCellAnchor>
  <xdr:twoCellAnchor>
    <xdr:from>
      <xdr:col>1</xdr:col>
      <xdr:colOff>190500</xdr:colOff>
      <xdr:row>32</xdr:row>
      <xdr:rowOff>0</xdr:rowOff>
    </xdr:from>
    <xdr:to>
      <xdr:col>3</xdr:col>
      <xdr:colOff>0</xdr:colOff>
      <xdr:row>32</xdr:row>
      <xdr:rowOff>0</xdr:rowOff>
    </xdr:to>
    <xdr:sp>
      <xdr:nvSpPr>
        <xdr:cNvPr id="28" name="TextBox 28"/>
        <xdr:cNvSpPr txBox="1">
          <a:spLocks noChangeArrowheads="1"/>
        </xdr:cNvSpPr>
      </xdr:nvSpPr>
      <xdr:spPr>
        <a:xfrm>
          <a:off x="409575" y="4581525"/>
          <a:ext cx="25908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Share of associated companies' exceptional items included under 2 (f) of the Consolidated Income Statement.</a:t>
          </a:r>
        </a:p>
      </xdr:txBody>
    </xdr:sp>
    <xdr:clientData/>
  </xdr:twoCellAnchor>
  <xdr:twoCellAnchor>
    <xdr:from>
      <xdr:col>1</xdr:col>
      <xdr:colOff>28575</xdr:colOff>
      <xdr:row>180</xdr:row>
      <xdr:rowOff>0</xdr:rowOff>
    </xdr:from>
    <xdr:to>
      <xdr:col>7</xdr:col>
      <xdr:colOff>0</xdr:colOff>
      <xdr:row>180</xdr:row>
      <xdr:rowOff>0</xdr:rowOff>
    </xdr:to>
    <xdr:sp>
      <xdr:nvSpPr>
        <xdr:cNvPr id="29" name="TextBox 29"/>
        <xdr:cNvSpPr txBox="1">
          <a:spLocks noChangeArrowheads="1"/>
        </xdr:cNvSpPr>
      </xdr:nvSpPr>
      <xdr:spPr>
        <a:xfrm>
          <a:off x="247650" y="25908000"/>
          <a:ext cx="6172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 has declared a Second Interim Dividend of 4.25 sen per 50 sen share (8.5%) less tax at 28% in respect of financial year ended 31 December 2001 which is payable on 26 April 2002. This dividend together with the First Interim Dividend of  1.75 sen per 50 sen share (3.5%) less tax at 28% will make a total distribution of 6.0 sen per 50 sen share (12.0%) less tax at 28% amounting to RM31,946,400 (2000: 6.0 sen per 50 sen share (12.0%) less tax at 28% amounting to RM31,946,400) for the year ended 31 December 2001.
</a:t>
          </a:r>
        </a:p>
      </xdr:txBody>
    </xdr:sp>
    <xdr:clientData/>
  </xdr:twoCellAnchor>
  <xdr:twoCellAnchor>
    <xdr:from>
      <xdr:col>1</xdr:col>
      <xdr:colOff>9525</xdr:colOff>
      <xdr:row>180</xdr:row>
      <xdr:rowOff>0</xdr:rowOff>
    </xdr:from>
    <xdr:to>
      <xdr:col>7</xdr:col>
      <xdr:colOff>0</xdr:colOff>
      <xdr:row>180</xdr:row>
      <xdr:rowOff>0</xdr:rowOff>
    </xdr:to>
    <xdr:sp>
      <xdr:nvSpPr>
        <xdr:cNvPr id="30" name="Text 64"/>
        <xdr:cNvSpPr txBox="1">
          <a:spLocks noChangeArrowheads="1"/>
        </xdr:cNvSpPr>
      </xdr:nvSpPr>
      <xdr:spPr>
        <a:xfrm>
          <a:off x="228600" y="25908000"/>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2002  to 28 March 2002, both dates inclusive, to determine shareholders' entitlement to the dividend payment. The entitlement date for the dividend payment is on 26 March  2002.</a:t>
          </a:r>
        </a:p>
      </xdr:txBody>
    </xdr:sp>
    <xdr:clientData/>
  </xdr:twoCellAnchor>
  <xdr:twoCellAnchor>
    <xdr:from>
      <xdr:col>2</xdr:col>
      <xdr:colOff>0</xdr:colOff>
      <xdr:row>180</xdr:row>
      <xdr:rowOff>0</xdr:rowOff>
    </xdr:from>
    <xdr:to>
      <xdr:col>7</xdr:col>
      <xdr:colOff>0</xdr:colOff>
      <xdr:row>180</xdr:row>
      <xdr:rowOff>0</xdr:rowOff>
    </xdr:to>
    <xdr:sp>
      <xdr:nvSpPr>
        <xdr:cNvPr id="31" name="Text 65"/>
        <xdr:cNvSpPr txBox="1">
          <a:spLocks noChangeArrowheads="1"/>
        </xdr:cNvSpPr>
      </xdr:nvSpPr>
      <xdr:spPr>
        <a:xfrm>
          <a:off x="409575" y="259080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22 March 2002 (in respect of shares exempted from mandatory deposit) ;</a:t>
          </a:r>
        </a:p>
      </xdr:txBody>
    </xdr:sp>
    <xdr:clientData/>
  </xdr:twoCellAnchor>
  <xdr:twoCellAnchor>
    <xdr:from>
      <xdr:col>2</xdr:col>
      <xdr:colOff>9525</xdr:colOff>
      <xdr:row>180</xdr:row>
      <xdr:rowOff>0</xdr:rowOff>
    </xdr:from>
    <xdr:to>
      <xdr:col>7</xdr:col>
      <xdr:colOff>0</xdr:colOff>
      <xdr:row>180</xdr:row>
      <xdr:rowOff>0</xdr:rowOff>
    </xdr:to>
    <xdr:sp>
      <xdr:nvSpPr>
        <xdr:cNvPr id="32" name="Text 66"/>
        <xdr:cNvSpPr txBox="1">
          <a:spLocks noChangeArrowheads="1"/>
        </xdr:cNvSpPr>
      </xdr:nvSpPr>
      <xdr:spPr>
        <a:xfrm>
          <a:off x="419100" y="25908000"/>
          <a:ext cx="6000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12.30 p.m on 26 March 2002 in respect of ordinary transfers; and</a:t>
          </a:r>
        </a:p>
      </xdr:txBody>
    </xdr:sp>
    <xdr:clientData/>
  </xdr:twoCellAnchor>
  <xdr:twoCellAnchor>
    <xdr:from>
      <xdr:col>2</xdr:col>
      <xdr:colOff>0</xdr:colOff>
      <xdr:row>180</xdr:row>
      <xdr:rowOff>0</xdr:rowOff>
    </xdr:from>
    <xdr:to>
      <xdr:col>7</xdr:col>
      <xdr:colOff>0</xdr:colOff>
      <xdr:row>180</xdr:row>
      <xdr:rowOff>0</xdr:rowOff>
    </xdr:to>
    <xdr:sp>
      <xdr:nvSpPr>
        <xdr:cNvPr id="33" name="Text 67"/>
        <xdr:cNvSpPr txBox="1">
          <a:spLocks noChangeArrowheads="1"/>
        </xdr:cNvSpPr>
      </xdr:nvSpPr>
      <xdr:spPr>
        <a:xfrm>
          <a:off x="409575" y="259080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19050</xdr:colOff>
      <xdr:row>180</xdr:row>
      <xdr:rowOff>0</xdr:rowOff>
    </xdr:from>
    <xdr:to>
      <xdr:col>6</xdr:col>
      <xdr:colOff>885825</xdr:colOff>
      <xdr:row>180</xdr:row>
      <xdr:rowOff>0</xdr:rowOff>
    </xdr:to>
    <xdr:sp>
      <xdr:nvSpPr>
        <xdr:cNvPr id="34" name="TextBox 34"/>
        <xdr:cNvSpPr txBox="1">
          <a:spLocks noChangeArrowheads="1"/>
        </xdr:cNvSpPr>
      </xdr:nvSpPr>
      <xdr:spPr>
        <a:xfrm>
          <a:off x="428625" y="25908000"/>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accounting treatment has the effect of increasing the retained profits for the financial year ended 31 December 2001 by RM           . The other effects of the change on the Group's financial statements are as follows:</a:t>
          </a:r>
        </a:p>
      </xdr:txBody>
    </xdr:sp>
    <xdr:clientData/>
  </xdr:twoCellAnchor>
  <xdr:twoCellAnchor>
    <xdr:from>
      <xdr:col>4</xdr:col>
      <xdr:colOff>180975</xdr:colOff>
      <xdr:row>180</xdr:row>
      <xdr:rowOff>0</xdr:rowOff>
    </xdr:from>
    <xdr:to>
      <xdr:col>5</xdr:col>
      <xdr:colOff>171450</xdr:colOff>
      <xdr:row>180</xdr:row>
      <xdr:rowOff>0</xdr:rowOff>
    </xdr:to>
    <xdr:sp>
      <xdr:nvSpPr>
        <xdr:cNvPr id="35" name="TextBox 35"/>
        <xdr:cNvSpPr txBox="1">
          <a:spLocks noChangeArrowheads="1"/>
        </xdr:cNvSpPr>
      </xdr:nvSpPr>
      <xdr:spPr>
        <a:xfrm>
          <a:off x="3943350" y="25908000"/>
          <a:ext cx="8763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228600</xdr:colOff>
      <xdr:row>180</xdr:row>
      <xdr:rowOff>0</xdr:rowOff>
    </xdr:from>
    <xdr:to>
      <xdr:col>6</xdr:col>
      <xdr:colOff>152400</xdr:colOff>
      <xdr:row>180</xdr:row>
      <xdr:rowOff>0</xdr:rowOff>
    </xdr:to>
    <xdr:sp>
      <xdr:nvSpPr>
        <xdr:cNvPr id="36" name="TextBox 36"/>
        <xdr:cNvSpPr txBox="1">
          <a:spLocks noChangeArrowheads="1"/>
        </xdr:cNvSpPr>
      </xdr:nvSpPr>
      <xdr:spPr>
        <a:xfrm>
          <a:off x="4876800" y="25908000"/>
          <a:ext cx="8096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361950</xdr:colOff>
      <xdr:row>180</xdr:row>
      <xdr:rowOff>0</xdr:rowOff>
    </xdr:from>
    <xdr:to>
      <xdr:col>7</xdr:col>
      <xdr:colOff>19050</xdr:colOff>
      <xdr:row>180</xdr:row>
      <xdr:rowOff>0</xdr:rowOff>
    </xdr:to>
    <xdr:sp>
      <xdr:nvSpPr>
        <xdr:cNvPr id="37" name="TextBox 37"/>
        <xdr:cNvSpPr txBox="1">
          <a:spLocks noChangeArrowheads="1"/>
        </xdr:cNvSpPr>
      </xdr:nvSpPr>
      <xdr:spPr>
        <a:xfrm>
          <a:off x="5895975" y="25908000"/>
          <a:ext cx="54292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4</xdr:col>
      <xdr:colOff>161925</xdr:colOff>
      <xdr:row>180</xdr:row>
      <xdr:rowOff>0</xdr:rowOff>
    </xdr:from>
    <xdr:to>
      <xdr:col>5</xdr:col>
      <xdr:colOff>133350</xdr:colOff>
      <xdr:row>180</xdr:row>
      <xdr:rowOff>0</xdr:rowOff>
    </xdr:to>
    <xdr:sp>
      <xdr:nvSpPr>
        <xdr:cNvPr id="38" name="TextBox 38"/>
        <xdr:cNvSpPr txBox="1">
          <a:spLocks noChangeArrowheads="1"/>
        </xdr:cNvSpPr>
      </xdr:nvSpPr>
      <xdr:spPr>
        <a:xfrm>
          <a:off x="3924300" y="25908000"/>
          <a:ext cx="85725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Food &amp;
Confectionery
RM'000</a:t>
          </a:r>
        </a:p>
      </xdr:txBody>
    </xdr:sp>
    <xdr:clientData/>
  </xdr:twoCellAnchor>
  <xdr:twoCellAnchor>
    <xdr:from>
      <xdr:col>5</xdr:col>
      <xdr:colOff>257175</xdr:colOff>
      <xdr:row>180</xdr:row>
      <xdr:rowOff>0</xdr:rowOff>
    </xdr:from>
    <xdr:to>
      <xdr:col>6</xdr:col>
      <xdr:colOff>85725</xdr:colOff>
      <xdr:row>180</xdr:row>
      <xdr:rowOff>0</xdr:rowOff>
    </xdr:to>
    <xdr:sp>
      <xdr:nvSpPr>
        <xdr:cNvPr id="39" name="TextBox 39"/>
        <xdr:cNvSpPr txBox="1">
          <a:spLocks noChangeArrowheads="1"/>
        </xdr:cNvSpPr>
      </xdr:nvSpPr>
      <xdr:spPr>
        <a:xfrm>
          <a:off x="4905375" y="25908000"/>
          <a:ext cx="714375"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Investment
Holding
RM'000
</a:t>
          </a:r>
        </a:p>
      </xdr:txBody>
    </xdr:sp>
    <xdr:clientData/>
  </xdr:twoCellAnchor>
  <xdr:twoCellAnchor>
    <xdr:from>
      <xdr:col>6</xdr:col>
      <xdr:colOff>342900</xdr:colOff>
      <xdr:row>180</xdr:row>
      <xdr:rowOff>0</xdr:rowOff>
    </xdr:from>
    <xdr:to>
      <xdr:col>6</xdr:col>
      <xdr:colOff>876300</xdr:colOff>
      <xdr:row>180</xdr:row>
      <xdr:rowOff>0</xdr:rowOff>
    </xdr:to>
    <xdr:sp>
      <xdr:nvSpPr>
        <xdr:cNvPr id="40" name="TextBox 40"/>
        <xdr:cNvSpPr txBox="1">
          <a:spLocks noChangeArrowheads="1"/>
        </xdr:cNvSpPr>
      </xdr:nvSpPr>
      <xdr:spPr>
        <a:xfrm>
          <a:off x="5876925" y="25908000"/>
          <a:ext cx="533400" cy="0"/>
        </a:xfrm>
        <a:prstGeom prst="rect">
          <a:avLst/>
        </a:prstGeom>
        <a:noFill/>
        <a:ln w="19050" cmpd="sng">
          <a:noFill/>
        </a:ln>
      </xdr:spPr>
      <xdr:txBody>
        <a:bodyPr vertOverflow="clip" wrap="square"/>
        <a:p>
          <a:pPr algn="ctr">
            <a:defRPr/>
          </a:pPr>
          <a:r>
            <a:rPr lang="en-US" cap="none" sz="1000" b="1" i="0" u="none" baseline="0">
              <a:latin typeface="Arial"/>
              <a:ea typeface="Arial"/>
              <a:cs typeface="Arial"/>
            </a:rPr>
            <a:t>Total
RM'000
</a:t>
          </a:r>
        </a:p>
      </xdr:txBody>
    </xdr:sp>
    <xdr:clientData/>
  </xdr:twoCellAnchor>
  <xdr:twoCellAnchor>
    <xdr:from>
      <xdr:col>1</xdr:col>
      <xdr:colOff>19050</xdr:colOff>
      <xdr:row>180</xdr:row>
      <xdr:rowOff>0</xdr:rowOff>
    </xdr:from>
    <xdr:to>
      <xdr:col>8</xdr:col>
      <xdr:colOff>0</xdr:colOff>
      <xdr:row>180</xdr:row>
      <xdr:rowOff>0</xdr:rowOff>
    </xdr:to>
    <xdr:sp>
      <xdr:nvSpPr>
        <xdr:cNvPr id="41" name="Text 64"/>
        <xdr:cNvSpPr txBox="1">
          <a:spLocks noChangeArrowheads="1"/>
        </xdr:cNvSpPr>
      </xdr:nvSpPr>
      <xdr:spPr>
        <a:xfrm>
          <a:off x="238125" y="25908000"/>
          <a:ext cx="63627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25 September 2002  to 26 September 2002, both dates inclusive, to determine shareholders' entitlement to the dividend payment. The entitlement date for the dividend payment is on 24 September  2002.</a:t>
          </a:r>
        </a:p>
      </xdr:txBody>
    </xdr:sp>
    <xdr:clientData/>
  </xdr:twoCellAnchor>
  <xdr:twoCellAnchor>
    <xdr:from>
      <xdr:col>2</xdr:col>
      <xdr:colOff>28575</xdr:colOff>
      <xdr:row>180</xdr:row>
      <xdr:rowOff>0</xdr:rowOff>
    </xdr:from>
    <xdr:to>
      <xdr:col>7</xdr:col>
      <xdr:colOff>161925</xdr:colOff>
      <xdr:row>180</xdr:row>
      <xdr:rowOff>0</xdr:rowOff>
    </xdr:to>
    <xdr:sp>
      <xdr:nvSpPr>
        <xdr:cNvPr id="42" name="Text 65"/>
        <xdr:cNvSpPr txBox="1">
          <a:spLocks noChangeArrowheads="1"/>
        </xdr:cNvSpPr>
      </xdr:nvSpPr>
      <xdr:spPr>
        <a:xfrm>
          <a:off x="438150" y="25908000"/>
          <a:ext cx="6143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20 September 2002 (in respect of shares exempted from mandatory deposit) ;</a:t>
          </a:r>
        </a:p>
      </xdr:txBody>
    </xdr:sp>
    <xdr:clientData/>
  </xdr:twoCellAnchor>
  <xdr:twoCellAnchor>
    <xdr:from>
      <xdr:col>2</xdr:col>
      <xdr:colOff>19050</xdr:colOff>
      <xdr:row>180</xdr:row>
      <xdr:rowOff>0</xdr:rowOff>
    </xdr:from>
    <xdr:to>
      <xdr:col>7</xdr:col>
      <xdr:colOff>171450</xdr:colOff>
      <xdr:row>180</xdr:row>
      <xdr:rowOff>0</xdr:rowOff>
    </xdr:to>
    <xdr:sp>
      <xdr:nvSpPr>
        <xdr:cNvPr id="43" name="Text 66"/>
        <xdr:cNvSpPr txBox="1">
          <a:spLocks noChangeArrowheads="1"/>
        </xdr:cNvSpPr>
      </xdr:nvSpPr>
      <xdr:spPr>
        <a:xfrm>
          <a:off x="428625" y="25908000"/>
          <a:ext cx="616267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24 September 2002 (in respect of ordinary transfers) ; and</a:t>
          </a:r>
        </a:p>
      </xdr:txBody>
    </xdr:sp>
    <xdr:clientData/>
  </xdr:twoCellAnchor>
  <xdr:twoCellAnchor>
    <xdr:from>
      <xdr:col>2</xdr:col>
      <xdr:colOff>9525</xdr:colOff>
      <xdr:row>180</xdr:row>
      <xdr:rowOff>0</xdr:rowOff>
    </xdr:from>
    <xdr:to>
      <xdr:col>8</xdr:col>
      <xdr:colOff>0</xdr:colOff>
      <xdr:row>180</xdr:row>
      <xdr:rowOff>0</xdr:rowOff>
    </xdr:to>
    <xdr:sp>
      <xdr:nvSpPr>
        <xdr:cNvPr id="44" name="Text 67"/>
        <xdr:cNvSpPr txBox="1">
          <a:spLocks noChangeArrowheads="1"/>
        </xdr:cNvSpPr>
      </xdr:nvSpPr>
      <xdr:spPr>
        <a:xfrm>
          <a:off x="419100" y="25908000"/>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a cum entitlement basis according to the Rules of the Kuala Lumpur Stock Exchange.</a:t>
          </a:r>
        </a:p>
      </xdr:txBody>
    </xdr:sp>
    <xdr:clientData/>
  </xdr:twoCellAnchor>
  <xdr:twoCellAnchor>
    <xdr:from>
      <xdr:col>1</xdr:col>
      <xdr:colOff>9525</xdr:colOff>
      <xdr:row>6</xdr:row>
      <xdr:rowOff>0</xdr:rowOff>
    </xdr:from>
    <xdr:to>
      <xdr:col>7</xdr:col>
      <xdr:colOff>114300</xdr:colOff>
      <xdr:row>8</xdr:row>
      <xdr:rowOff>0</xdr:rowOff>
    </xdr:to>
    <xdr:sp>
      <xdr:nvSpPr>
        <xdr:cNvPr id="45" name="TextBox 46"/>
        <xdr:cNvSpPr txBox="1">
          <a:spLocks noChangeArrowheads="1"/>
        </xdr:cNvSpPr>
      </xdr:nvSpPr>
      <xdr:spPr>
        <a:xfrm>
          <a:off x="228600" y="771525"/>
          <a:ext cx="6305550" cy="304800"/>
        </a:xfrm>
        <a:prstGeom prst="rect">
          <a:avLst/>
        </a:prstGeom>
        <a:noFill/>
        <a:ln w="19050" cmpd="sng">
          <a:noFill/>
        </a:ln>
      </xdr:spPr>
      <xdr:txBody>
        <a:bodyPr vertOverflow="clip" wrap="square"/>
        <a:p>
          <a:pPr algn="l">
            <a:defRPr/>
          </a:pPr>
          <a:r>
            <a:rPr lang="en-US" cap="none" sz="1200" b="1" i="0" u="none" baseline="0">
              <a:latin typeface="Arial"/>
              <a:ea typeface="Arial"/>
              <a:cs typeface="Arial"/>
            </a:rPr>
            <a:t>NOTES PER BURSA SECURITIES LISTING REQUIREMENTS</a:t>
          </a:r>
          <a:r>
            <a:rPr lang="en-US" cap="none" sz="1000" b="0" i="0" u="none" baseline="0">
              <a:latin typeface="Arial"/>
              <a:ea typeface="Arial"/>
              <a:cs typeface="Arial"/>
            </a:rPr>
            <a:t>
</a:t>
          </a:r>
        </a:p>
      </xdr:txBody>
    </xdr:sp>
    <xdr:clientData/>
  </xdr:twoCellAnchor>
  <xdr:twoCellAnchor>
    <xdr:from>
      <xdr:col>1</xdr:col>
      <xdr:colOff>9525</xdr:colOff>
      <xdr:row>19</xdr:row>
      <xdr:rowOff>19050</xdr:rowOff>
    </xdr:from>
    <xdr:to>
      <xdr:col>7</xdr:col>
      <xdr:colOff>171450</xdr:colOff>
      <xdr:row>23</xdr:row>
      <xdr:rowOff>133350</xdr:rowOff>
    </xdr:to>
    <xdr:sp>
      <xdr:nvSpPr>
        <xdr:cNvPr id="46" name="TextBox 48"/>
        <xdr:cNvSpPr txBox="1">
          <a:spLocks noChangeArrowheads="1"/>
        </xdr:cNvSpPr>
      </xdr:nvSpPr>
      <xdr:spPr>
        <a:xfrm>
          <a:off x="228600" y="2733675"/>
          <a:ext cx="6362700" cy="752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current quarter recorded revenue of RM60.0 million and pre-tax loss of RM26.2 million compared to the preceding quarter's</a:t>
          </a:r>
          <a:r>
            <a:rPr lang="en-US" cap="none" sz="1000" b="0" i="0" u="none" baseline="0">
              <a:latin typeface="Arial"/>
              <a:ea typeface="Arial"/>
              <a:cs typeface="Arial"/>
            </a:rPr>
            <a:t> revenue of RM61.8 million and pre-tax loss of RM15.4 million. The higher pre-tax loss for the current quarter was mainly due to the impairment of assets and goodwill but mitigated by the negative goodwill recognised.</a:t>
          </a:r>
        </a:p>
      </xdr:txBody>
    </xdr:sp>
    <xdr:clientData/>
  </xdr:twoCellAnchor>
  <xdr:twoCellAnchor>
    <xdr:from>
      <xdr:col>2</xdr:col>
      <xdr:colOff>9525</xdr:colOff>
      <xdr:row>143</xdr:row>
      <xdr:rowOff>47625</xdr:rowOff>
    </xdr:from>
    <xdr:to>
      <xdr:col>8</xdr:col>
      <xdr:colOff>0</xdr:colOff>
      <xdr:row>147</xdr:row>
      <xdr:rowOff>85725</xdr:rowOff>
    </xdr:to>
    <xdr:sp>
      <xdr:nvSpPr>
        <xdr:cNvPr id="47" name="TextBox 59"/>
        <xdr:cNvSpPr txBox="1">
          <a:spLocks noChangeArrowheads="1"/>
        </xdr:cNvSpPr>
      </xdr:nvSpPr>
      <xdr:spPr>
        <a:xfrm>
          <a:off x="419100" y="20354925"/>
          <a:ext cx="6181725" cy="6858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Basic loss per share of the Group is calculated by dividing the net loss attributable to ordinary equity holders of the parent for the financial year by the weighted average number of ordinary shares in issue during the 3 months period ended 31 December 2006 of 713,361,000 (2005: 719,723,000) / year ended 31 December 2006 of 714,726,000 (2005: 773,764,000).</a:t>
          </a:r>
        </a:p>
      </xdr:txBody>
    </xdr:sp>
    <xdr:clientData/>
  </xdr:twoCellAnchor>
  <xdr:twoCellAnchor>
    <xdr:from>
      <xdr:col>2</xdr:col>
      <xdr:colOff>9525</xdr:colOff>
      <xdr:row>150</xdr:row>
      <xdr:rowOff>0</xdr:rowOff>
    </xdr:from>
    <xdr:to>
      <xdr:col>7</xdr:col>
      <xdr:colOff>161925</xdr:colOff>
      <xdr:row>151</xdr:row>
      <xdr:rowOff>38100</xdr:rowOff>
    </xdr:to>
    <xdr:sp>
      <xdr:nvSpPr>
        <xdr:cNvPr id="48" name="TextBox 60"/>
        <xdr:cNvSpPr txBox="1">
          <a:spLocks noChangeArrowheads="1"/>
        </xdr:cNvSpPr>
      </xdr:nvSpPr>
      <xdr:spPr>
        <a:xfrm>
          <a:off x="419100" y="21307425"/>
          <a:ext cx="6162675" cy="20002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Not applicable</a:t>
          </a:r>
        </a:p>
      </xdr:txBody>
    </xdr:sp>
    <xdr:clientData/>
  </xdr:twoCellAnchor>
  <xdr:twoCellAnchor>
    <xdr:from>
      <xdr:col>1</xdr:col>
      <xdr:colOff>0</xdr:colOff>
      <xdr:row>48</xdr:row>
      <xdr:rowOff>76200</xdr:rowOff>
    </xdr:from>
    <xdr:to>
      <xdr:col>7</xdr:col>
      <xdr:colOff>171450</xdr:colOff>
      <xdr:row>50</xdr:row>
      <xdr:rowOff>152400</xdr:rowOff>
    </xdr:to>
    <xdr:sp>
      <xdr:nvSpPr>
        <xdr:cNvPr id="49" name="Text 20"/>
        <xdr:cNvSpPr txBox="1">
          <a:spLocks noChangeArrowheads="1"/>
        </xdr:cNvSpPr>
      </xdr:nvSpPr>
      <xdr:spPr>
        <a:xfrm>
          <a:off x="219075" y="6629400"/>
          <a:ext cx="6372225" cy="381000"/>
        </a:xfrm>
        <a:prstGeom prst="rect">
          <a:avLst/>
        </a:prstGeom>
        <a:solidFill>
          <a:srgbClr val="FFFFFF"/>
        </a:solidFill>
        <a:ln w="1" cmpd="sng">
          <a:noFill/>
        </a:ln>
      </xdr:spPr>
      <xdr:txBody>
        <a:bodyPr vertOverflow="clip" wrap="square" anchor="just"/>
        <a:p>
          <a:pPr algn="just">
            <a:defRPr/>
          </a:pPr>
          <a:r>
            <a:rPr lang="en-US" cap="none" sz="1000" b="0" i="0" u="none" baseline="0">
              <a:latin typeface="Arial"/>
              <a:ea typeface="Arial"/>
              <a:cs typeface="Arial"/>
            </a:rPr>
            <a:t>The tax provision of the Group for the financial year ended 31 December 2006 is due to certain subsidiaries having taxable profits while no group relief is available for losses suffered by other subsidiaries. 
</a:t>
          </a:r>
        </a:p>
      </xdr:txBody>
    </xdr:sp>
    <xdr:clientData/>
  </xdr:twoCellAnchor>
  <xdr:twoCellAnchor>
    <xdr:from>
      <xdr:col>2</xdr:col>
      <xdr:colOff>76200</xdr:colOff>
      <xdr:row>66</xdr:row>
      <xdr:rowOff>0</xdr:rowOff>
    </xdr:from>
    <xdr:to>
      <xdr:col>8</xdr:col>
      <xdr:colOff>0</xdr:colOff>
      <xdr:row>66</xdr:row>
      <xdr:rowOff>0</xdr:rowOff>
    </xdr:to>
    <xdr:sp>
      <xdr:nvSpPr>
        <xdr:cNvPr id="50" name="Text 49"/>
        <xdr:cNvSpPr txBox="1">
          <a:spLocks noChangeArrowheads="1"/>
        </xdr:cNvSpPr>
      </xdr:nvSpPr>
      <xdr:spPr>
        <a:xfrm>
          <a:off x="485775" y="9010650"/>
          <a:ext cx="61150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and disposals of quoted securities for the financial year ended 31 December 2004. </a:t>
          </a:r>
        </a:p>
      </xdr:txBody>
    </xdr:sp>
    <xdr:clientData/>
  </xdr:twoCellAnchor>
  <xdr:twoCellAnchor>
    <xdr:from>
      <xdr:col>2</xdr:col>
      <xdr:colOff>0</xdr:colOff>
      <xdr:row>67</xdr:row>
      <xdr:rowOff>0</xdr:rowOff>
    </xdr:from>
    <xdr:to>
      <xdr:col>7</xdr:col>
      <xdr:colOff>114300</xdr:colOff>
      <xdr:row>69</xdr:row>
      <xdr:rowOff>0</xdr:rowOff>
    </xdr:to>
    <xdr:sp>
      <xdr:nvSpPr>
        <xdr:cNvPr id="51" name="Text 50"/>
        <xdr:cNvSpPr txBox="1">
          <a:spLocks noChangeArrowheads="1"/>
        </xdr:cNvSpPr>
      </xdr:nvSpPr>
      <xdr:spPr>
        <a:xfrm>
          <a:off x="409575" y="9163050"/>
          <a:ext cx="6124575" cy="190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investments in quoted securities as at 31 December 2006 are as follows:-
</a:t>
          </a:r>
        </a:p>
      </xdr:txBody>
    </xdr:sp>
    <xdr:clientData/>
  </xdr:twoCellAnchor>
  <xdr:oneCellAnchor>
    <xdr:from>
      <xdr:col>1</xdr:col>
      <xdr:colOff>0</xdr:colOff>
      <xdr:row>53</xdr:row>
      <xdr:rowOff>114300</xdr:rowOff>
    </xdr:from>
    <xdr:ext cx="6391275" cy="409575"/>
    <xdr:sp>
      <xdr:nvSpPr>
        <xdr:cNvPr id="52" name="Text 19"/>
        <xdr:cNvSpPr txBox="1">
          <a:spLocks noChangeArrowheads="1"/>
        </xdr:cNvSpPr>
      </xdr:nvSpPr>
      <xdr:spPr>
        <a:xfrm>
          <a:off x="219075" y="7353300"/>
          <a:ext cx="6391275" cy="4095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gain/(loss) on disposal of investments and/or properties for the financial year ended 31 December 2006, other than as disclosed in Note 5 of Notes To The Interim Financial Report.</a:t>
          </a:r>
        </a:p>
      </xdr:txBody>
    </xdr:sp>
    <xdr:clientData/>
  </xdr:oneCellAnchor>
  <xdr:twoCellAnchor>
    <xdr:from>
      <xdr:col>2</xdr:col>
      <xdr:colOff>57150</xdr:colOff>
      <xdr:row>108</xdr:row>
      <xdr:rowOff>28575</xdr:rowOff>
    </xdr:from>
    <xdr:to>
      <xdr:col>7</xdr:col>
      <xdr:colOff>0</xdr:colOff>
      <xdr:row>110</xdr:row>
      <xdr:rowOff>0</xdr:rowOff>
    </xdr:to>
    <xdr:sp>
      <xdr:nvSpPr>
        <xdr:cNvPr id="53" name="Text 74"/>
        <xdr:cNvSpPr txBox="1">
          <a:spLocks noChangeArrowheads="1"/>
        </xdr:cNvSpPr>
      </xdr:nvSpPr>
      <xdr:spPr>
        <a:xfrm>
          <a:off x="466725" y="15154275"/>
          <a:ext cx="5953125" cy="1714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Group borrowings as at 31 December 2006 are as follows:-</a:t>
          </a:r>
        </a:p>
      </xdr:txBody>
    </xdr:sp>
    <xdr:clientData/>
  </xdr:twoCellAnchor>
  <xdr:twoCellAnchor>
    <xdr:from>
      <xdr:col>2</xdr:col>
      <xdr:colOff>38100</xdr:colOff>
      <xdr:row>116</xdr:row>
      <xdr:rowOff>9525</xdr:rowOff>
    </xdr:from>
    <xdr:to>
      <xdr:col>8</xdr:col>
      <xdr:colOff>0</xdr:colOff>
      <xdr:row>118</xdr:row>
      <xdr:rowOff>0</xdr:rowOff>
    </xdr:to>
    <xdr:sp>
      <xdr:nvSpPr>
        <xdr:cNvPr id="54" name="Text 75"/>
        <xdr:cNvSpPr txBox="1">
          <a:spLocks noChangeArrowheads="1"/>
        </xdr:cNvSpPr>
      </xdr:nvSpPr>
      <xdr:spPr>
        <a:xfrm>
          <a:off x="447675" y="16240125"/>
          <a:ext cx="6153150" cy="3048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Foreign borrowings in Ringgit equivalent as at 31 December 2006 included in (a) above are as follows:-</a:t>
          </a:r>
        </a:p>
      </xdr:txBody>
    </xdr:sp>
    <xdr:clientData/>
  </xdr:twoCellAnchor>
  <xdr:twoCellAnchor>
    <xdr:from>
      <xdr:col>5</xdr:col>
      <xdr:colOff>104775</xdr:colOff>
      <xdr:row>115</xdr:row>
      <xdr:rowOff>0</xdr:rowOff>
    </xdr:from>
    <xdr:to>
      <xdr:col>6</xdr:col>
      <xdr:colOff>0</xdr:colOff>
      <xdr:row>115</xdr:row>
      <xdr:rowOff>0</xdr:rowOff>
    </xdr:to>
    <xdr:sp>
      <xdr:nvSpPr>
        <xdr:cNvPr id="55" name="Line 87"/>
        <xdr:cNvSpPr>
          <a:spLocks/>
        </xdr:cNvSpPr>
      </xdr:nvSpPr>
      <xdr:spPr>
        <a:xfrm>
          <a:off x="4752975" y="16135350"/>
          <a:ext cx="7810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114</xdr:row>
      <xdr:rowOff>0</xdr:rowOff>
    </xdr:from>
    <xdr:to>
      <xdr:col>6</xdr:col>
      <xdr:colOff>0</xdr:colOff>
      <xdr:row>114</xdr:row>
      <xdr:rowOff>0</xdr:rowOff>
    </xdr:to>
    <xdr:sp>
      <xdr:nvSpPr>
        <xdr:cNvPr id="56" name="Line 88"/>
        <xdr:cNvSpPr>
          <a:spLocks/>
        </xdr:cNvSpPr>
      </xdr:nvSpPr>
      <xdr:spPr>
        <a:xfrm>
          <a:off x="4752975" y="15973425"/>
          <a:ext cx="781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123</xdr:row>
      <xdr:rowOff>161925</xdr:rowOff>
    </xdr:from>
    <xdr:to>
      <xdr:col>6</xdr:col>
      <xdr:colOff>0</xdr:colOff>
      <xdr:row>123</xdr:row>
      <xdr:rowOff>161925</xdr:rowOff>
    </xdr:to>
    <xdr:sp>
      <xdr:nvSpPr>
        <xdr:cNvPr id="57" name="Line 89"/>
        <xdr:cNvSpPr>
          <a:spLocks/>
        </xdr:cNvSpPr>
      </xdr:nvSpPr>
      <xdr:spPr>
        <a:xfrm>
          <a:off x="4762500" y="17430750"/>
          <a:ext cx="7715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128</xdr:row>
      <xdr:rowOff>114300</xdr:rowOff>
    </xdr:from>
    <xdr:to>
      <xdr:col>7</xdr:col>
      <xdr:colOff>171450</xdr:colOff>
      <xdr:row>130</xdr:row>
      <xdr:rowOff>0</xdr:rowOff>
    </xdr:to>
    <xdr:sp>
      <xdr:nvSpPr>
        <xdr:cNvPr id="58" name="Text 5"/>
        <xdr:cNvSpPr txBox="1">
          <a:spLocks noChangeArrowheads="1"/>
        </xdr:cNvSpPr>
      </xdr:nvSpPr>
      <xdr:spPr>
        <a:xfrm>
          <a:off x="247650" y="18126075"/>
          <a:ext cx="6343650" cy="2000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a:t>
          </a:r>
          <a:r>
            <a:rPr lang="en-US" cap="none" sz="1000" b="0" i="0" u="none" baseline="0">
              <a:latin typeface="Arial"/>
              <a:ea typeface="Arial"/>
              <a:cs typeface="Arial"/>
            </a:rPr>
            <a:t>
 </a:t>
          </a:r>
        </a:p>
      </xdr:txBody>
    </xdr:sp>
    <xdr:clientData/>
  </xdr:twoCellAnchor>
  <xdr:oneCellAnchor>
    <xdr:from>
      <xdr:col>1</xdr:col>
      <xdr:colOff>28575</xdr:colOff>
      <xdr:row>132</xdr:row>
      <xdr:rowOff>152400</xdr:rowOff>
    </xdr:from>
    <xdr:ext cx="6553200" cy="209550"/>
    <xdr:sp>
      <xdr:nvSpPr>
        <xdr:cNvPr id="59" name="Text 12"/>
        <xdr:cNvSpPr txBox="1">
          <a:spLocks noChangeArrowheads="1"/>
        </xdr:cNvSpPr>
      </xdr:nvSpPr>
      <xdr:spPr>
        <a:xfrm>
          <a:off x="247650" y="18792825"/>
          <a:ext cx="6553200" cy="209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is no material litigation involving the Group as at the date of this report.</a:t>
          </a:r>
        </a:p>
      </xdr:txBody>
    </xdr:sp>
    <xdr:clientData/>
  </xdr:oneCellAnchor>
  <xdr:twoCellAnchor>
    <xdr:from>
      <xdr:col>2</xdr:col>
      <xdr:colOff>57150</xdr:colOff>
      <xdr:row>134</xdr:row>
      <xdr:rowOff>0</xdr:rowOff>
    </xdr:from>
    <xdr:to>
      <xdr:col>7</xdr:col>
      <xdr:colOff>171450</xdr:colOff>
      <xdr:row>134</xdr:row>
      <xdr:rowOff>0</xdr:rowOff>
    </xdr:to>
    <xdr:sp>
      <xdr:nvSpPr>
        <xdr:cNvPr id="60" name="TextBox 93"/>
        <xdr:cNvSpPr txBox="1">
          <a:spLocks noChangeArrowheads="1"/>
        </xdr:cNvSpPr>
      </xdr:nvSpPr>
      <xdr:spPr>
        <a:xfrm>
          <a:off x="466725" y="18954750"/>
          <a:ext cx="6124575"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total dividend per share for the financial year is 3.5% (1.75 sen) less tax at 28%.</a:t>
          </a:r>
        </a:p>
      </xdr:txBody>
    </xdr:sp>
    <xdr:clientData/>
  </xdr:twoCellAnchor>
  <xdr:twoCellAnchor>
    <xdr:from>
      <xdr:col>1</xdr:col>
      <xdr:colOff>0</xdr:colOff>
      <xdr:row>180</xdr:row>
      <xdr:rowOff>0</xdr:rowOff>
    </xdr:from>
    <xdr:to>
      <xdr:col>6</xdr:col>
      <xdr:colOff>0</xdr:colOff>
      <xdr:row>180</xdr:row>
      <xdr:rowOff>0</xdr:rowOff>
    </xdr:to>
    <xdr:sp>
      <xdr:nvSpPr>
        <xdr:cNvPr id="61" name="Text 64"/>
        <xdr:cNvSpPr txBox="1">
          <a:spLocks noChangeArrowheads="1"/>
        </xdr:cNvSpPr>
      </xdr:nvSpPr>
      <xdr:spPr>
        <a:xfrm>
          <a:off x="219075" y="25888950"/>
          <a:ext cx="53149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180</xdr:row>
      <xdr:rowOff>0</xdr:rowOff>
    </xdr:from>
    <xdr:to>
      <xdr:col>6</xdr:col>
      <xdr:colOff>0</xdr:colOff>
      <xdr:row>180</xdr:row>
      <xdr:rowOff>0</xdr:rowOff>
    </xdr:to>
    <xdr:sp>
      <xdr:nvSpPr>
        <xdr:cNvPr id="62" name="Text 65"/>
        <xdr:cNvSpPr txBox="1">
          <a:spLocks noChangeArrowheads="1"/>
        </xdr:cNvSpPr>
      </xdr:nvSpPr>
      <xdr:spPr>
        <a:xfrm>
          <a:off x="409575" y="2588895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180</xdr:row>
      <xdr:rowOff>0</xdr:rowOff>
    </xdr:from>
    <xdr:to>
      <xdr:col>6</xdr:col>
      <xdr:colOff>0</xdr:colOff>
      <xdr:row>180</xdr:row>
      <xdr:rowOff>0</xdr:rowOff>
    </xdr:to>
    <xdr:sp>
      <xdr:nvSpPr>
        <xdr:cNvPr id="63" name="Text 66"/>
        <xdr:cNvSpPr txBox="1">
          <a:spLocks noChangeArrowheads="1"/>
        </xdr:cNvSpPr>
      </xdr:nvSpPr>
      <xdr:spPr>
        <a:xfrm>
          <a:off x="419100" y="25888950"/>
          <a:ext cx="5114925"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180</xdr:row>
      <xdr:rowOff>0</xdr:rowOff>
    </xdr:from>
    <xdr:to>
      <xdr:col>6</xdr:col>
      <xdr:colOff>0</xdr:colOff>
      <xdr:row>180</xdr:row>
      <xdr:rowOff>0</xdr:rowOff>
    </xdr:to>
    <xdr:sp>
      <xdr:nvSpPr>
        <xdr:cNvPr id="64" name="Text 67"/>
        <xdr:cNvSpPr txBox="1">
          <a:spLocks noChangeArrowheads="1"/>
        </xdr:cNvSpPr>
      </xdr:nvSpPr>
      <xdr:spPr>
        <a:xfrm>
          <a:off x="409575" y="25888950"/>
          <a:ext cx="5124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95250</xdr:colOff>
      <xdr:row>180</xdr:row>
      <xdr:rowOff>0</xdr:rowOff>
    </xdr:from>
    <xdr:to>
      <xdr:col>7</xdr:col>
      <xdr:colOff>0</xdr:colOff>
      <xdr:row>180</xdr:row>
      <xdr:rowOff>0</xdr:rowOff>
    </xdr:to>
    <xdr:sp>
      <xdr:nvSpPr>
        <xdr:cNvPr id="65" name="Text 64"/>
        <xdr:cNvSpPr txBox="1">
          <a:spLocks noChangeArrowheads="1"/>
        </xdr:cNvSpPr>
      </xdr:nvSpPr>
      <xdr:spPr>
        <a:xfrm>
          <a:off x="314325" y="25888950"/>
          <a:ext cx="61055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26 September 2001  to   27 September  2001, both dates inclusive, to determine shareholders' entitlement to the dividend payment. The entitlement date for the dividend payment is on  25 September  2001.</a:t>
          </a:r>
        </a:p>
      </xdr:txBody>
    </xdr:sp>
    <xdr:clientData/>
  </xdr:twoCellAnchor>
  <xdr:twoCellAnchor>
    <xdr:from>
      <xdr:col>2</xdr:col>
      <xdr:colOff>0</xdr:colOff>
      <xdr:row>180</xdr:row>
      <xdr:rowOff>0</xdr:rowOff>
    </xdr:from>
    <xdr:to>
      <xdr:col>7</xdr:col>
      <xdr:colOff>0</xdr:colOff>
      <xdr:row>180</xdr:row>
      <xdr:rowOff>0</xdr:rowOff>
    </xdr:to>
    <xdr:sp>
      <xdr:nvSpPr>
        <xdr:cNvPr id="66" name="Text 65"/>
        <xdr:cNvSpPr txBox="1">
          <a:spLocks noChangeArrowheads="1"/>
        </xdr:cNvSpPr>
      </xdr:nvSpPr>
      <xdr:spPr>
        <a:xfrm>
          <a:off x="409575" y="258889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September 2001 (in respect of shares exempted from mandatory deposit) ;</a:t>
          </a:r>
        </a:p>
      </xdr:txBody>
    </xdr:sp>
    <xdr:clientData/>
  </xdr:twoCellAnchor>
  <xdr:twoCellAnchor>
    <xdr:from>
      <xdr:col>2</xdr:col>
      <xdr:colOff>9525</xdr:colOff>
      <xdr:row>180</xdr:row>
      <xdr:rowOff>0</xdr:rowOff>
    </xdr:from>
    <xdr:to>
      <xdr:col>7</xdr:col>
      <xdr:colOff>0</xdr:colOff>
      <xdr:row>180</xdr:row>
      <xdr:rowOff>0</xdr:rowOff>
    </xdr:to>
    <xdr:sp>
      <xdr:nvSpPr>
        <xdr:cNvPr id="67" name="Text 66"/>
        <xdr:cNvSpPr txBox="1">
          <a:spLocks noChangeArrowheads="1"/>
        </xdr:cNvSpPr>
      </xdr:nvSpPr>
      <xdr:spPr>
        <a:xfrm>
          <a:off x="419100" y="2588895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25 September 2001 in respect of ordinary transfers; and</a:t>
          </a:r>
        </a:p>
      </xdr:txBody>
    </xdr:sp>
    <xdr:clientData/>
  </xdr:twoCellAnchor>
  <xdr:twoCellAnchor>
    <xdr:from>
      <xdr:col>2</xdr:col>
      <xdr:colOff>0</xdr:colOff>
      <xdr:row>180</xdr:row>
      <xdr:rowOff>0</xdr:rowOff>
    </xdr:from>
    <xdr:to>
      <xdr:col>7</xdr:col>
      <xdr:colOff>0</xdr:colOff>
      <xdr:row>180</xdr:row>
      <xdr:rowOff>0</xdr:rowOff>
    </xdr:to>
    <xdr:sp>
      <xdr:nvSpPr>
        <xdr:cNvPr id="68" name="Text 67"/>
        <xdr:cNvSpPr txBox="1">
          <a:spLocks noChangeArrowheads="1"/>
        </xdr:cNvSpPr>
      </xdr:nvSpPr>
      <xdr:spPr>
        <a:xfrm>
          <a:off x="409575" y="2588895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0</xdr:col>
      <xdr:colOff>219075</xdr:colOff>
      <xdr:row>167</xdr:row>
      <xdr:rowOff>0</xdr:rowOff>
    </xdr:from>
    <xdr:to>
      <xdr:col>7</xdr:col>
      <xdr:colOff>0</xdr:colOff>
      <xdr:row>167</xdr:row>
      <xdr:rowOff>0</xdr:rowOff>
    </xdr:to>
    <xdr:sp>
      <xdr:nvSpPr>
        <xdr:cNvPr id="69" name="Text 64"/>
        <xdr:cNvSpPr txBox="1">
          <a:spLocks noChangeArrowheads="1"/>
        </xdr:cNvSpPr>
      </xdr:nvSpPr>
      <xdr:spPr>
        <a:xfrm>
          <a:off x="219075" y="23860125"/>
          <a:ext cx="6200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171</xdr:row>
      <xdr:rowOff>0</xdr:rowOff>
    </xdr:from>
    <xdr:to>
      <xdr:col>7</xdr:col>
      <xdr:colOff>0</xdr:colOff>
      <xdr:row>171</xdr:row>
      <xdr:rowOff>0</xdr:rowOff>
    </xdr:to>
    <xdr:sp>
      <xdr:nvSpPr>
        <xdr:cNvPr id="70" name="Text 65"/>
        <xdr:cNvSpPr txBox="1">
          <a:spLocks noChangeArrowheads="1"/>
        </xdr:cNvSpPr>
      </xdr:nvSpPr>
      <xdr:spPr>
        <a:xfrm>
          <a:off x="409575" y="24498300"/>
          <a:ext cx="6010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171</xdr:row>
      <xdr:rowOff>0</xdr:rowOff>
    </xdr:from>
    <xdr:to>
      <xdr:col>7</xdr:col>
      <xdr:colOff>0</xdr:colOff>
      <xdr:row>171</xdr:row>
      <xdr:rowOff>0</xdr:rowOff>
    </xdr:to>
    <xdr:sp>
      <xdr:nvSpPr>
        <xdr:cNvPr id="71" name="Text 66"/>
        <xdr:cNvSpPr txBox="1">
          <a:spLocks noChangeArrowheads="1"/>
        </xdr:cNvSpPr>
      </xdr:nvSpPr>
      <xdr:spPr>
        <a:xfrm>
          <a:off x="419100" y="24498300"/>
          <a:ext cx="60007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171</xdr:row>
      <xdr:rowOff>0</xdr:rowOff>
    </xdr:from>
    <xdr:to>
      <xdr:col>6</xdr:col>
      <xdr:colOff>695325</xdr:colOff>
      <xdr:row>171</xdr:row>
      <xdr:rowOff>0</xdr:rowOff>
    </xdr:to>
    <xdr:sp>
      <xdr:nvSpPr>
        <xdr:cNvPr id="72" name="Text 67"/>
        <xdr:cNvSpPr txBox="1">
          <a:spLocks noChangeArrowheads="1"/>
        </xdr:cNvSpPr>
      </xdr:nvSpPr>
      <xdr:spPr>
        <a:xfrm>
          <a:off x="409575" y="24498300"/>
          <a:ext cx="5819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oneCellAnchor>
    <xdr:from>
      <xdr:col>1</xdr:col>
      <xdr:colOff>19050</xdr:colOff>
      <xdr:row>154</xdr:row>
      <xdr:rowOff>0</xdr:rowOff>
    </xdr:from>
    <xdr:ext cx="6372225" cy="361950"/>
    <xdr:sp>
      <xdr:nvSpPr>
        <xdr:cNvPr id="73" name="Text 14"/>
        <xdr:cNvSpPr txBox="1">
          <a:spLocks noChangeArrowheads="1"/>
        </xdr:cNvSpPr>
      </xdr:nvSpPr>
      <xdr:spPr>
        <a:xfrm>
          <a:off x="238125" y="21926550"/>
          <a:ext cx="6372225"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utilisation of balance of proceeds from the disposal of the cement-based associated companies are as follows:-
                      </a:t>
          </a:r>
        </a:p>
      </xdr:txBody>
    </xdr:sp>
    <xdr:clientData/>
  </xdr:oneCellAnchor>
  <xdr:oneCellAnchor>
    <xdr:from>
      <xdr:col>1</xdr:col>
      <xdr:colOff>38100</xdr:colOff>
      <xdr:row>172</xdr:row>
      <xdr:rowOff>0</xdr:rowOff>
    </xdr:from>
    <xdr:ext cx="6343650" cy="628650"/>
    <xdr:sp>
      <xdr:nvSpPr>
        <xdr:cNvPr id="74" name="Text 14"/>
        <xdr:cNvSpPr txBox="1">
          <a:spLocks noChangeArrowheads="1"/>
        </xdr:cNvSpPr>
      </xdr:nvSpPr>
      <xdr:spPr>
        <a:xfrm>
          <a:off x="257175" y="24631650"/>
          <a:ext cx="6343650" cy="6286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  has  from time to time, on  its  own  and  through  investment  bankers, sought  viable  investments  in  food business  to  expand  the  current  food  and  confectionery  operations. The Group will continue to look for viable investments with good long term potential in the food, retailing and other viable businesses.
                      </a:t>
          </a:r>
        </a:p>
      </xdr:txBody>
    </xdr:sp>
    <xdr:clientData/>
  </xdr:oneCellAnchor>
  <xdr:twoCellAnchor>
    <xdr:from>
      <xdr:col>2</xdr:col>
      <xdr:colOff>19050</xdr:colOff>
      <xdr:row>153</xdr:row>
      <xdr:rowOff>0</xdr:rowOff>
    </xdr:from>
    <xdr:to>
      <xdr:col>6</xdr:col>
      <xdr:colOff>885825</xdr:colOff>
      <xdr:row>153</xdr:row>
      <xdr:rowOff>0</xdr:rowOff>
    </xdr:to>
    <xdr:sp>
      <xdr:nvSpPr>
        <xdr:cNvPr id="75" name="TextBox 108"/>
        <xdr:cNvSpPr txBox="1">
          <a:spLocks noChangeArrowheads="1"/>
        </xdr:cNvSpPr>
      </xdr:nvSpPr>
      <xdr:spPr>
        <a:xfrm>
          <a:off x="428625" y="21774150"/>
          <a:ext cx="5991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new accounting treatment has the effect of increasing the retained profits for the financial year ended 31 December 2001 by RM           . The other effects of the change on the Group's financial statements are as follows:</a:t>
          </a:r>
        </a:p>
      </xdr:txBody>
    </xdr:sp>
    <xdr:clientData/>
  </xdr:twoCellAnchor>
  <xdr:twoCellAnchor editAs="oneCell">
    <xdr:from>
      <xdr:col>5</xdr:col>
      <xdr:colOff>714375</xdr:colOff>
      <xdr:row>0</xdr:row>
      <xdr:rowOff>0</xdr:rowOff>
    </xdr:from>
    <xdr:to>
      <xdr:col>7</xdr:col>
      <xdr:colOff>171450</xdr:colOff>
      <xdr:row>4</xdr:row>
      <xdr:rowOff>47625</xdr:rowOff>
    </xdr:to>
    <xdr:pic>
      <xdr:nvPicPr>
        <xdr:cNvPr id="76" name="Picture 109"/>
        <xdr:cNvPicPr preferRelativeResize="1">
          <a:picLocks noChangeAspect="1"/>
        </xdr:cNvPicPr>
      </xdr:nvPicPr>
      <xdr:blipFill>
        <a:blip r:embed="rId1"/>
        <a:stretch>
          <a:fillRect/>
        </a:stretch>
      </xdr:blipFill>
      <xdr:spPr>
        <a:xfrm>
          <a:off x="5362575" y="0"/>
          <a:ext cx="1228725" cy="657225"/>
        </a:xfrm>
        <a:prstGeom prst="rect">
          <a:avLst/>
        </a:prstGeom>
        <a:noFill/>
        <a:ln w="9525" cmpd="sng">
          <a:noFill/>
        </a:ln>
      </xdr:spPr>
    </xdr:pic>
    <xdr:clientData/>
  </xdr:twoCellAnchor>
  <xdr:twoCellAnchor>
    <xdr:from>
      <xdr:col>1</xdr:col>
      <xdr:colOff>9525</xdr:colOff>
      <xdr:row>134</xdr:row>
      <xdr:rowOff>0</xdr:rowOff>
    </xdr:from>
    <xdr:to>
      <xdr:col>8</xdr:col>
      <xdr:colOff>0</xdr:colOff>
      <xdr:row>134</xdr:row>
      <xdr:rowOff>0</xdr:rowOff>
    </xdr:to>
    <xdr:sp>
      <xdr:nvSpPr>
        <xdr:cNvPr id="77" name="Text 64"/>
        <xdr:cNvSpPr txBox="1">
          <a:spLocks noChangeArrowheads="1"/>
        </xdr:cNvSpPr>
      </xdr:nvSpPr>
      <xdr:spPr>
        <a:xfrm>
          <a:off x="228600" y="18954750"/>
          <a:ext cx="6372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22 April 2003 to 23 April 2003, both dates inclusive, to determine shareholders' entitlement to the dividend payment. The entitlement date for the dividend payment is on 21 April 2003.                   .</a:t>
          </a:r>
        </a:p>
      </xdr:txBody>
    </xdr:sp>
    <xdr:clientData/>
  </xdr:twoCellAnchor>
  <xdr:twoCellAnchor>
    <xdr:from>
      <xdr:col>2</xdr:col>
      <xdr:colOff>0</xdr:colOff>
      <xdr:row>134</xdr:row>
      <xdr:rowOff>0</xdr:rowOff>
    </xdr:from>
    <xdr:to>
      <xdr:col>7</xdr:col>
      <xdr:colOff>152400</xdr:colOff>
      <xdr:row>134</xdr:row>
      <xdr:rowOff>0</xdr:rowOff>
    </xdr:to>
    <xdr:sp>
      <xdr:nvSpPr>
        <xdr:cNvPr id="78" name="Text 65"/>
        <xdr:cNvSpPr txBox="1">
          <a:spLocks noChangeArrowheads="1"/>
        </xdr:cNvSpPr>
      </xdr:nvSpPr>
      <xdr:spPr>
        <a:xfrm>
          <a:off x="409575" y="18954750"/>
          <a:ext cx="6162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17 April 2003 (in respect of Shares exempted from mandatory deposit) ;</a:t>
          </a:r>
        </a:p>
      </xdr:txBody>
    </xdr:sp>
    <xdr:clientData/>
  </xdr:twoCellAnchor>
  <xdr:twoCellAnchor>
    <xdr:from>
      <xdr:col>2</xdr:col>
      <xdr:colOff>9525</xdr:colOff>
      <xdr:row>134</xdr:row>
      <xdr:rowOff>0</xdr:rowOff>
    </xdr:from>
    <xdr:to>
      <xdr:col>8</xdr:col>
      <xdr:colOff>0</xdr:colOff>
      <xdr:row>134</xdr:row>
      <xdr:rowOff>0</xdr:rowOff>
    </xdr:to>
    <xdr:sp>
      <xdr:nvSpPr>
        <xdr:cNvPr id="79" name="Text 66"/>
        <xdr:cNvSpPr txBox="1">
          <a:spLocks noChangeArrowheads="1"/>
        </xdr:cNvSpPr>
      </xdr:nvSpPr>
      <xdr:spPr>
        <a:xfrm>
          <a:off x="419100" y="18954750"/>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4.00 p.m on 21 April 2003 (in respect of ordinary transfers) ; and</a:t>
          </a:r>
        </a:p>
      </xdr:txBody>
    </xdr:sp>
    <xdr:clientData/>
  </xdr:twoCellAnchor>
  <xdr:twoCellAnchor>
    <xdr:from>
      <xdr:col>2</xdr:col>
      <xdr:colOff>0</xdr:colOff>
      <xdr:row>134</xdr:row>
      <xdr:rowOff>0</xdr:rowOff>
    </xdr:from>
    <xdr:to>
      <xdr:col>8</xdr:col>
      <xdr:colOff>0</xdr:colOff>
      <xdr:row>134</xdr:row>
      <xdr:rowOff>0</xdr:rowOff>
    </xdr:to>
    <xdr:sp>
      <xdr:nvSpPr>
        <xdr:cNvPr id="80" name="Text 67"/>
        <xdr:cNvSpPr txBox="1">
          <a:spLocks noChangeArrowheads="1"/>
        </xdr:cNvSpPr>
      </xdr:nvSpPr>
      <xdr:spPr>
        <a:xfrm>
          <a:off x="409575" y="18954750"/>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2</xdr:col>
      <xdr:colOff>57150</xdr:colOff>
      <xdr:row>134</xdr:row>
      <xdr:rowOff>0</xdr:rowOff>
    </xdr:from>
    <xdr:to>
      <xdr:col>7</xdr:col>
      <xdr:colOff>171450</xdr:colOff>
      <xdr:row>134</xdr:row>
      <xdr:rowOff>0</xdr:rowOff>
    </xdr:to>
    <xdr:sp>
      <xdr:nvSpPr>
        <xdr:cNvPr id="81" name="TextBox 133"/>
        <xdr:cNvSpPr txBox="1">
          <a:spLocks noChangeArrowheads="1"/>
        </xdr:cNvSpPr>
      </xdr:nvSpPr>
      <xdr:spPr>
        <a:xfrm>
          <a:off x="466725" y="18954750"/>
          <a:ext cx="6124575" cy="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The total dividend per share for the financial year is 3.5% (1.75 sen) less tax at 28%.</a:t>
          </a:r>
        </a:p>
      </xdr:txBody>
    </xdr:sp>
    <xdr:clientData/>
  </xdr:twoCellAnchor>
  <xdr:twoCellAnchor>
    <xdr:from>
      <xdr:col>1</xdr:col>
      <xdr:colOff>9525</xdr:colOff>
      <xdr:row>134</xdr:row>
      <xdr:rowOff>0</xdr:rowOff>
    </xdr:from>
    <xdr:to>
      <xdr:col>8</xdr:col>
      <xdr:colOff>0</xdr:colOff>
      <xdr:row>134</xdr:row>
      <xdr:rowOff>0</xdr:rowOff>
    </xdr:to>
    <xdr:sp>
      <xdr:nvSpPr>
        <xdr:cNvPr id="82" name="Text 64"/>
        <xdr:cNvSpPr txBox="1">
          <a:spLocks noChangeArrowheads="1"/>
        </xdr:cNvSpPr>
      </xdr:nvSpPr>
      <xdr:spPr>
        <a:xfrm>
          <a:off x="228600" y="18954750"/>
          <a:ext cx="63722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22 April 2004 to 23 April 2004, both dates inclusive, to determine shareholders' entitlement to the dividend payment. The entitlement date for the dividend payment is on 21 April 2004.</a:t>
          </a:r>
        </a:p>
      </xdr:txBody>
    </xdr:sp>
    <xdr:clientData/>
  </xdr:twoCellAnchor>
  <xdr:twoCellAnchor>
    <xdr:from>
      <xdr:col>2</xdr:col>
      <xdr:colOff>0</xdr:colOff>
      <xdr:row>134</xdr:row>
      <xdr:rowOff>0</xdr:rowOff>
    </xdr:from>
    <xdr:to>
      <xdr:col>7</xdr:col>
      <xdr:colOff>152400</xdr:colOff>
      <xdr:row>134</xdr:row>
      <xdr:rowOff>0</xdr:rowOff>
    </xdr:to>
    <xdr:sp>
      <xdr:nvSpPr>
        <xdr:cNvPr id="83" name="Text 65"/>
        <xdr:cNvSpPr txBox="1">
          <a:spLocks noChangeArrowheads="1"/>
        </xdr:cNvSpPr>
      </xdr:nvSpPr>
      <xdr:spPr>
        <a:xfrm>
          <a:off x="409575" y="18954750"/>
          <a:ext cx="6162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19 April 2004 (in respect of Shares exempted from mandatory deposit) ;</a:t>
          </a:r>
        </a:p>
      </xdr:txBody>
    </xdr:sp>
    <xdr:clientData/>
  </xdr:twoCellAnchor>
  <xdr:twoCellAnchor>
    <xdr:from>
      <xdr:col>2</xdr:col>
      <xdr:colOff>9525</xdr:colOff>
      <xdr:row>134</xdr:row>
      <xdr:rowOff>0</xdr:rowOff>
    </xdr:from>
    <xdr:to>
      <xdr:col>8</xdr:col>
      <xdr:colOff>0</xdr:colOff>
      <xdr:row>134</xdr:row>
      <xdr:rowOff>0</xdr:rowOff>
    </xdr:to>
    <xdr:sp>
      <xdr:nvSpPr>
        <xdr:cNvPr id="84" name="Text 66"/>
        <xdr:cNvSpPr txBox="1">
          <a:spLocks noChangeArrowheads="1"/>
        </xdr:cNvSpPr>
      </xdr:nvSpPr>
      <xdr:spPr>
        <a:xfrm>
          <a:off x="419100" y="18954750"/>
          <a:ext cx="6181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transferred into the Depositor's Securities Account before 4.00 p.m on 21 April 2004 (in respect of ordinary transfers) ; and</a:t>
          </a:r>
        </a:p>
      </xdr:txBody>
    </xdr:sp>
    <xdr:clientData/>
  </xdr:twoCellAnchor>
  <xdr:twoCellAnchor>
    <xdr:from>
      <xdr:col>2</xdr:col>
      <xdr:colOff>0</xdr:colOff>
      <xdr:row>134</xdr:row>
      <xdr:rowOff>0</xdr:rowOff>
    </xdr:from>
    <xdr:to>
      <xdr:col>8</xdr:col>
      <xdr:colOff>0</xdr:colOff>
      <xdr:row>134</xdr:row>
      <xdr:rowOff>0</xdr:rowOff>
    </xdr:to>
    <xdr:sp>
      <xdr:nvSpPr>
        <xdr:cNvPr id="85" name="Text 67"/>
        <xdr:cNvSpPr txBox="1">
          <a:spLocks noChangeArrowheads="1"/>
        </xdr:cNvSpPr>
      </xdr:nvSpPr>
      <xdr:spPr>
        <a:xfrm>
          <a:off x="409575" y="18954750"/>
          <a:ext cx="61912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Malaysia Securities Exchange Berhad ("MSE") on cum entitlement basis according to the Rules of the MSE.</a:t>
          </a:r>
        </a:p>
      </xdr:txBody>
    </xdr:sp>
    <xdr:clientData/>
  </xdr:twoCellAnchor>
  <xdr:twoCellAnchor>
    <xdr:from>
      <xdr:col>2</xdr:col>
      <xdr:colOff>276225</xdr:colOff>
      <xdr:row>79</xdr:row>
      <xdr:rowOff>0</xdr:rowOff>
    </xdr:from>
    <xdr:to>
      <xdr:col>8</xdr:col>
      <xdr:colOff>0</xdr:colOff>
      <xdr:row>79</xdr:row>
      <xdr:rowOff>0</xdr:rowOff>
    </xdr:to>
    <xdr:sp>
      <xdr:nvSpPr>
        <xdr:cNvPr id="86" name="TextBox 141"/>
        <xdr:cNvSpPr txBox="1">
          <a:spLocks noChangeArrowheads="1"/>
        </xdr:cNvSpPr>
      </xdr:nvSpPr>
      <xdr:spPr>
        <a:xfrm>
          <a:off x="685800" y="10677525"/>
          <a:ext cx="5915025"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257175</xdr:colOff>
      <xdr:row>79</xdr:row>
      <xdr:rowOff>0</xdr:rowOff>
    </xdr:from>
    <xdr:to>
      <xdr:col>7</xdr:col>
      <xdr:colOff>171450</xdr:colOff>
      <xdr:row>79</xdr:row>
      <xdr:rowOff>0</xdr:rowOff>
    </xdr:to>
    <xdr:sp>
      <xdr:nvSpPr>
        <xdr:cNvPr id="87" name="TextBox 142"/>
        <xdr:cNvSpPr txBox="1">
          <a:spLocks noChangeArrowheads="1"/>
        </xdr:cNvSpPr>
      </xdr:nvSpPr>
      <xdr:spPr>
        <a:xfrm>
          <a:off x="666750" y="10677525"/>
          <a:ext cx="5924550" cy="0"/>
        </a:xfrm>
        <a:prstGeom prst="rect">
          <a:avLst/>
        </a:prstGeom>
        <a:solidFill>
          <a:srgbClr val="FFFFFF"/>
        </a:solidFill>
        <a:ln w="19050"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180975</xdr:colOff>
      <xdr:row>134</xdr:row>
      <xdr:rowOff>0</xdr:rowOff>
    </xdr:from>
    <xdr:to>
      <xdr:col>7</xdr:col>
      <xdr:colOff>152400</xdr:colOff>
      <xdr:row>134</xdr:row>
      <xdr:rowOff>0</xdr:rowOff>
    </xdr:to>
    <xdr:sp>
      <xdr:nvSpPr>
        <xdr:cNvPr id="88" name="TextBox 152"/>
        <xdr:cNvSpPr txBox="1">
          <a:spLocks noChangeArrowheads="1"/>
        </xdr:cNvSpPr>
      </xdr:nvSpPr>
      <xdr:spPr>
        <a:xfrm>
          <a:off x="400050" y="18954750"/>
          <a:ext cx="6172200" cy="0"/>
        </a:xfrm>
        <a:prstGeom prst="rect">
          <a:avLst/>
        </a:prstGeom>
        <a:noFill/>
        <a:ln w="19050" cmpd="sng">
          <a:noFill/>
        </a:ln>
      </xdr:spPr>
      <xdr:txBody>
        <a:bodyPr vertOverflow="clip" wrap="square"/>
        <a:p>
          <a:pPr algn="just">
            <a:defRPr/>
          </a:pPr>
          <a:r>
            <a:rPr lang="en-US" cap="none" sz="1000" b="0" i="0" u="none" baseline="0">
              <a:latin typeface="Arial"/>
              <a:ea typeface="Arial"/>
              <a:cs typeface="Arial"/>
            </a:rPr>
            <a:t>Securities deposited into the Depositor's Securities Account before 12.30 p.m. on                           in respect of securities exempted from mandatory deposit ; and 
Securities transferred into the Depositor's Securities Account before 4.00 p.m. on                            in respect of ordinary transfers ; and
Securities bought on Bursa Malaysia Securities Berhad on cum entitlement basis according to the Rules of Bursa Malaysia Securities Berhad.</a:t>
          </a:r>
        </a:p>
      </xdr:txBody>
    </xdr:sp>
    <xdr:clientData/>
  </xdr:twoCellAnchor>
  <xdr:twoCellAnchor>
    <xdr:from>
      <xdr:col>2</xdr:col>
      <xdr:colOff>0</xdr:colOff>
      <xdr:row>59</xdr:row>
      <xdr:rowOff>0</xdr:rowOff>
    </xdr:from>
    <xdr:to>
      <xdr:col>8</xdr:col>
      <xdr:colOff>0</xdr:colOff>
      <xdr:row>60</xdr:row>
      <xdr:rowOff>152400</xdr:rowOff>
    </xdr:to>
    <xdr:sp>
      <xdr:nvSpPr>
        <xdr:cNvPr id="89" name="Text 50"/>
        <xdr:cNvSpPr txBox="1">
          <a:spLocks noChangeArrowheads="1"/>
        </xdr:cNvSpPr>
      </xdr:nvSpPr>
      <xdr:spPr>
        <a:xfrm>
          <a:off x="409575" y="8029575"/>
          <a:ext cx="6191250"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Total purchases and disposals of quoted securities for the year ended 31 December  2006 are as follows:-
</a:t>
          </a:r>
        </a:p>
      </xdr:txBody>
    </xdr:sp>
    <xdr:clientData/>
  </xdr:twoCellAnchor>
  <xdr:twoCellAnchor>
    <xdr:from>
      <xdr:col>2</xdr:col>
      <xdr:colOff>38100</xdr:colOff>
      <xdr:row>64</xdr:row>
      <xdr:rowOff>0</xdr:rowOff>
    </xdr:from>
    <xdr:to>
      <xdr:col>2</xdr:col>
      <xdr:colOff>266700</xdr:colOff>
      <xdr:row>65</xdr:row>
      <xdr:rowOff>47625</xdr:rowOff>
    </xdr:to>
    <xdr:sp>
      <xdr:nvSpPr>
        <xdr:cNvPr id="90" name="Rectangle 185"/>
        <xdr:cNvSpPr>
          <a:spLocks/>
        </xdr:cNvSpPr>
      </xdr:nvSpPr>
      <xdr:spPr>
        <a:xfrm>
          <a:off x="447675" y="8686800"/>
          <a:ext cx="228600" cy="209550"/>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(ii)
</a:t>
          </a:r>
        </a:p>
      </xdr:txBody>
    </xdr:sp>
    <xdr:clientData/>
  </xdr:twoCellAnchor>
  <xdr:twoCellAnchor>
    <xdr:from>
      <xdr:col>2</xdr:col>
      <xdr:colOff>38100</xdr:colOff>
      <xdr:row>62</xdr:row>
      <xdr:rowOff>19050</xdr:rowOff>
    </xdr:from>
    <xdr:to>
      <xdr:col>2</xdr:col>
      <xdr:colOff>266700</xdr:colOff>
      <xdr:row>64</xdr:row>
      <xdr:rowOff>19050</xdr:rowOff>
    </xdr:to>
    <xdr:sp>
      <xdr:nvSpPr>
        <xdr:cNvPr id="91" name="Rectangle 186"/>
        <xdr:cNvSpPr>
          <a:spLocks/>
        </xdr:cNvSpPr>
      </xdr:nvSpPr>
      <xdr:spPr>
        <a:xfrm>
          <a:off x="447675" y="8524875"/>
          <a:ext cx="228600" cy="180975"/>
        </a:xfrm>
        <a:prstGeom prst="rect">
          <a:avLst/>
        </a:prstGeom>
        <a:solidFill>
          <a:srgbClr val="FFFFFF"/>
        </a:solidFill>
        <a:ln w="19050" cmpd="sng">
          <a:noFill/>
        </a:ln>
      </xdr:spPr>
      <xdr:txBody>
        <a:bodyPr vertOverflow="clip" wrap="square"/>
        <a:p>
          <a:pPr algn="l">
            <a:defRPr/>
          </a:pPr>
          <a:r>
            <a:rPr lang="en-US" cap="none" sz="1000" b="0" i="0" u="none" baseline="0">
              <a:latin typeface="Arial"/>
              <a:ea typeface="Arial"/>
              <a:cs typeface="Arial"/>
            </a:rPr>
            <a:t>(i)
</a:t>
          </a:r>
        </a:p>
      </xdr:txBody>
    </xdr:sp>
    <xdr:clientData/>
  </xdr:twoCellAnchor>
  <xdr:oneCellAnchor>
    <xdr:from>
      <xdr:col>1</xdr:col>
      <xdr:colOff>28575</xdr:colOff>
      <xdr:row>136</xdr:row>
      <xdr:rowOff>152400</xdr:rowOff>
    </xdr:from>
    <xdr:ext cx="6343650" cy="342900"/>
    <xdr:sp>
      <xdr:nvSpPr>
        <xdr:cNvPr id="92" name="Text 12"/>
        <xdr:cNvSpPr txBox="1">
          <a:spLocks noChangeArrowheads="1"/>
        </xdr:cNvSpPr>
      </xdr:nvSpPr>
      <xdr:spPr>
        <a:xfrm>
          <a:off x="247650" y="19411950"/>
          <a:ext cx="6343650"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dividend has been declared by the Board for the financial year ended 31 December 2006 (31 December 2005: Nil).</a:t>
          </a:r>
        </a:p>
      </xdr:txBody>
    </xdr:sp>
    <xdr:clientData/>
  </xdr:oneCellAnchor>
  <xdr:twoCellAnchor>
    <xdr:from>
      <xdr:col>1</xdr:col>
      <xdr:colOff>0</xdr:colOff>
      <xdr:row>27</xdr:row>
      <xdr:rowOff>9525</xdr:rowOff>
    </xdr:from>
    <xdr:to>
      <xdr:col>7</xdr:col>
      <xdr:colOff>142875</xdr:colOff>
      <xdr:row>30</xdr:row>
      <xdr:rowOff>114300</xdr:rowOff>
    </xdr:to>
    <xdr:sp>
      <xdr:nvSpPr>
        <xdr:cNvPr id="93" name="TextBox 189"/>
        <xdr:cNvSpPr txBox="1">
          <a:spLocks noChangeArrowheads="1"/>
        </xdr:cNvSpPr>
      </xdr:nvSpPr>
      <xdr:spPr>
        <a:xfrm>
          <a:off x="219075" y="3819525"/>
          <a:ext cx="6343650" cy="5619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challenging trading environment is expected to continue for the financial year ending 31 December 2007 especially with rising input costs. The Group will continue to focus on cost control measures to mitigate the effects of rising costs, increasing its market share for existing products and introduction of new product lines.</a:t>
          </a:r>
        </a:p>
      </xdr:txBody>
    </xdr:sp>
    <xdr:clientData/>
  </xdr:twoCellAnchor>
  <xdr:twoCellAnchor>
    <xdr:from>
      <xdr:col>2</xdr:col>
      <xdr:colOff>47625</xdr:colOff>
      <xdr:row>176</xdr:row>
      <xdr:rowOff>0</xdr:rowOff>
    </xdr:from>
    <xdr:to>
      <xdr:col>2</xdr:col>
      <xdr:colOff>200025</xdr:colOff>
      <xdr:row>176</xdr:row>
      <xdr:rowOff>0</xdr:rowOff>
    </xdr:to>
    <xdr:sp>
      <xdr:nvSpPr>
        <xdr:cNvPr id="94" name="TextBox 191"/>
        <xdr:cNvSpPr txBox="1">
          <a:spLocks noChangeArrowheads="1"/>
        </xdr:cNvSpPr>
      </xdr:nvSpPr>
      <xdr:spPr>
        <a:xfrm>
          <a:off x="457200" y="25279350"/>
          <a:ext cx="152400" cy="0"/>
        </a:xfrm>
        <a:prstGeom prst="rect">
          <a:avLst/>
        </a:prstGeom>
        <a:noFill/>
        <a:ln w="19050"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2</xdr:col>
      <xdr:colOff>9525</xdr:colOff>
      <xdr:row>79</xdr:row>
      <xdr:rowOff>142875</xdr:rowOff>
    </xdr:from>
    <xdr:to>
      <xdr:col>8</xdr:col>
      <xdr:colOff>0</xdr:colOff>
      <xdr:row>86</xdr:row>
      <xdr:rowOff>66675</xdr:rowOff>
    </xdr:to>
    <xdr:sp>
      <xdr:nvSpPr>
        <xdr:cNvPr id="95" name="TextBox 192"/>
        <xdr:cNvSpPr txBox="1">
          <a:spLocks noChangeArrowheads="1"/>
        </xdr:cNvSpPr>
      </xdr:nvSpPr>
      <xdr:spPr>
        <a:xfrm>
          <a:off x="419100" y="10820400"/>
          <a:ext cx="6181725" cy="990600"/>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22 September 2005, PMRI Investments (Singapore) Pte Ltd ("PMRI"), a wholly-owned subsidiary of the Group, and Network Foods International Ltd ("NFIL") had jointly announced to the Singapore Exchange Securities Trading Limited ("SGX-ST") a proposal to privatise NFIL by way of a scheme of arrangement under Section 210 of the Companies Act, Chapter 50 of Singapore (the "Scheme"). The then issued and paid-up share capital of NFIL consisted of 356,153,824 ordinary shares of S$0.25 each and PMRI held 281,664,132 ordinary shares of S$0.25 each representing 79.08% equity interest in NFIL. The Scheme involved the following:-</a:t>
          </a:r>
        </a:p>
      </xdr:txBody>
    </xdr:sp>
    <xdr:clientData/>
  </xdr:twoCellAnchor>
  <xdr:twoCellAnchor>
    <xdr:from>
      <xdr:col>1</xdr:col>
      <xdr:colOff>180975</xdr:colOff>
      <xdr:row>92</xdr:row>
      <xdr:rowOff>0</xdr:rowOff>
    </xdr:from>
    <xdr:to>
      <xdr:col>8</xdr:col>
      <xdr:colOff>0</xdr:colOff>
      <xdr:row>96</xdr:row>
      <xdr:rowOff>9525</xdr:rowOff>
    </xdr:to>
    <xdr:sp>
      <xdr:nvSpPr>
        <xdr:cNvPr id="96" name="TextBox 193"/>
        <xdr:cNvSpPr txBox="1">
          <a:spLocks noChangeArrowheads="1"/>
        </xdr:cNvSpPr>
      </xdr:nvSpPr>
      <xdr:spPr>
        <a:xfrm>
          <a:off x="400050" y="12658725"/>
          <a:ext cx="6200775" cy="61912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Scheme was approved by Scheme shareholders of NFIL at a Court Meeting and also the shareholders of NFIL at an Extraordinary General Meeting on 28 February 2006.  The ordinary shares of NFIL was withdrawn from the official list of the SGX-ST on 24 April 2006 and the Scheme was completed accordingly. NFIL is now a wholly-owned subsidiary of the Group.     </a:t>
          </a:r>
        </a:p>
      </xdr:txBody>
    </xdr:sp>
    <xdr:clientData/>
  </xdr:twoCellAnchor>
  <xdr:twoCellAnchor>
    <xdr:from>
      <xdr:col>2</xdr:col>
      <xdr:colOff>295275</xdr:colOff>
      <xdr:row>87</xdr:row>
      <xdr:rowOff>0</xdr:rowOff>
    </xdr:from>
    <xdr:to>
      <xdr:col>8</xdr:col>
      <xdr:colOff>0</xdr:colOff>
      <xdr:row>88</xdr:row>
      <xdr:rowOff>28575</xdr:rowOff>
    </xdr:to>
    <xdr:sp>
      <xdr:nvSpPr>
        <xdr:cNvPr id="97" name="TextBox 195"/>
        <xdr:cNvSpPr txBox="1">
          <a:spLocks noChangeArrowheads="1"/>
        </xdr:cNvSpPr>
      </xdr:nvSpPr>
      <xdr:spPr>
        <a:xfrm>
          <a:off x="704850" y="11896725"/>
          <a:ext cx="5895975" cy="1809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the cancellation of all the issued shares held by Scheme shareholders (excluding PMRI) by NFIL; and</a:t>
          </a:r>
        </a:p>
      </xdr:txBody>
    </xdr:sp>
    <xdr:clientData/>
  </xdr:twoCellAnchor>
  <xdr:twoCellAnchor>
    <xdr:from>
      <xdr:col>2</xdr:col>
      <xdr:colOff>295275</xdr:colOff>
      <xdr:row>89</xdr:row>
      <xdr:rowOff>0</xdr:rowOff>
    </xdr:from>
    <xdr:to>
      <xdr:col>8</xdr:col>
      <xdr:colOff>0</xdr:colOff>
      <xdr:row>91</xdr:row>
      <xdr:rowOff>66675</xdr:rowOff>
    </xdr:to>
    <xdr:sp>
      <xdr:nvSpPr>
        <xdr:cNvPr id="98" name="TextBox 196"/>
        <xdr:cNvSpPr txBox="1">
          <a:spLocks noChangeArrowheads="1"/>
        </xdr:cNvSpPr>
      </xdr:nvSpPr>
      <xdr:spPr>
        <a:xfrm>
          <a:off x="704850" y="12201525"/>
          <a:ext cx="5895975" cy="3714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in consideration of the cancellation of their shares, the Scheme shareholders received from PMRI an amount of S$0.09 in cash for each Scheme share.</a:t>
          </a:r>
        </a:p>
      </xdr:txBody>
    </xdr:sp>
    <xdr:clientData/>
  </xdr:twoCellAnchor>
  <xdr:twoCellAnchor>
    <xdr:from>
      <xdr:col>6</xdr:col>
      <xdr:colOff>809625</xdr:colOff>
      <xdr:row>176</xdr:row>
      <xdr:rowOff>0</xdr:rowOff>
    </xdr:from>
    <xdr:to>
      <xdr:col>7</xdr:col>
      <xdr:colOff>76200</xdr:colOff>
      <xdr:row>176</xdr:row>
      <xdr:rowOff>0</xdr:rowOff>
    </xdr:to>
    <xdr:sp>
      <xdr:nvSpPr>
        <xdr:cNvPr id="99" name="TextBox 197"/>
        <xdr:cNvSpPr txBox="1">
          <a:spLocks noChangeArrowheads="1"/>
        </xdr:cNvSpPr>
      </xdr:nvSpPr>
      <xdr:spPr>
        <a:xfrm>
          <a:off x="6343650" y="25279350"/>
          <a:ext cx="152400" cy="0"/>
        </a:xfrm>
        <a:prstGeom prst="rect">
          <a:avLst/>
        </a:prstGeom>
        <a:noFill/>
        <a:ln w="19050"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2</xdr:col>
      <xdr:colOff>0</xdr:colOff>
      <xdr:row>102</xdr:row>
      <xdr:rowOff>9525</xdr:rowOff>
    </xdr:from>
    <xdr:to>
      <xdr:col>7</xdr:col>
      <xdr:colOff>171450</xdr:colOff>
      <xdr:row>105</xdr:row>
      <xdr:rowOff>114300</xdr:rowOff>
    </xdr:to>
    <xdr:sp>
      <xdr:nvSpPr>
        <xdr:cNvPr id="100" name="TextBox 198"/>
        <xdr:cNvSpPr txBox="1">
          <a:spLocks noChangeArrowheads="1"/>
        </xdr:cNvSpPr>
      </xdr:nvSpPr>
      <xdr:spPr>
        <a:xfrm>
          <a:off x="409575" y="14192250"/>
          <a:ext cx="6181725" cy="5619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17 October 2006, Network Foods Limited, a 92.92% owned subsidiary, announced that it has submitted a request to the Australian Stock Exchange Limited ("ASX") that quotation of its shares be ended and that it be removed from the official list. The said removal was effected on 9 February 2007. </a:t>
          </a:r>
        </a:p>
      </xdr:txBody>
    </xdr:sp>
    <xdr:clientData/>
  </xdr:twoCellAnchor>
  <xdr:twoCellAnchor>
    <xdr:from>
      <xdr:col>2</xdr:col>
      <xdr:colOff>0</xdr:colOff>
      <xdr:row>97</xdr:row>
      <xdr:rowOff>0</xdr:rowOff>
    </xdr:from>
    <xdr:to>
      <xdr:col>8</xdr:col>
      <xdr:colOff>0</xdr:colOff>
      <xdr:row>101</xdr:row>
      <xdr:rowOff>28575</xdr:rowOff>
    </xdr:to>
    <xdr:sp>
      <xdr:nvSpPr>
        <xdr:cNvPr id="101" name="TextBox 200"/>
        <xdr:cNvSpPr txBox="1">
          <a:spLocks noChangeArrowheads="1"/>
        </xdr:cNvSpPr>
      </xdr:nvSpPr>
      <xdr:spPr>
        <a:xfrm>
          <a:off x="409575" y="13420725"/>
          <a:ext cx="6191250" cy="638175"/>
        </a:xfrm>
        <a:prstGeom prst="rect">
          <a:avLst/>
        </a:prstGeom>
        <a:solidFill>
          <a:srgbClr val="FFFFFF"/>
        </a:solidFill>
        <a:ln w="19050" cmpd="sng">
          <a:noFill/>
        </a:ln>
      </xdr:spPr>
      <xdr:txBody>
        <a:bodyPr vertOverflow="clip" wrap="square"/>
        <a:p>
          <a:pPr algn="just">
            <a:defRPr/>
          </a:pPr>
          <a:r>
            <a:rPr lang="en-US" cap="none" sz="1000" b="0" i="0" u="none" baseline="0">
              <a:latin typeface="Arial"/>
              <a:ea typeface="Arial"/>
              <a:cs typeface="Arial"/>
            </a:rPr>
            <a:t>On 19 September 2006, Bidou Holdings Sdn Bhd, a wholly-owned subsidiary, disposed of 322,313,000 ordinary shares of RM0.50 each representing 13.0% of the issued and paid-up share capital of Pan Malaysian Industries Berhad ("PMI") for a total cash consideration of RM9.7 million. With the said disposal, PMI ceased to be an associated company as the equity interest in PMI has decreased from 32.9% to below 20.0%.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M73"/>
  <sheetViews>
    <sheetView showGridLines="0" tabSelected="1" workbookViewId="0" topLeftCell="A1">
      <selection activeCell="A1" sqref="A1"/>
    </sheetView>
  </sheetViews>
  <sheetFormatPr defaultColWidth="9.140625" defaultRowHeight="12.75"/>
  <cols>
    <col min="1" max="1" width="2.8515625" style="4" customWidth="1"/>
    <col min="2" max="2" width="34.00390625" style="4" customWidth="1"/>
    <col min="3" max="3" width="1.28515625" style="4" customWidth="1"/>
    <col min="4" max="4" width="14.28125" style="4" customWidth="1"/>
    <col min="5" max="5" width="2.8515625" style="4" customWidth="1"/>
    <col min="6" max="6" width="14.28125" style="3" customWidth="1"/>
    <col min="7" max="7" width="3.57421875" style="3" customWidth="1"/>
    <col min="8" max="8" width="14.28125" style="4" customWidth="1"/>
    <col min="9" max="9" width="2.8515625" style="4" customWidth="1"/>
    <col min="10" max="10" width="14.28125" style="4" customWidth="1"/>
    <col min="11" max="11" width="2.57421875" style="4" customWidth="1"/>
    <col min="12" max="12" width="1.28515625" style="4" customWidth="1"/>
    <col min="13" max="16384" width="9.140625" style="4" customWidth="1"/>
  </cols>
  <sheetData>
    <row r="1" ht="12.75">
      <c r="K1" s="8"/>
    </row>
    <row r="2" ht="12.75">
      <c r="K2" s="8"/>
    </row>
    <row r="3" ht="12.75"/>
    <row r="4" ht="12.75"/>
    <row r="5" spans="1:12" s="1" customFormat="1" ht="15.75">
      <c r="A5" s="189" t="s">
        <v>22</v>
      </c>
      <c r="B5" s="189"/>
      <c r="C5" s="189"/>
      <c r="D5" s="189"/>
      <c r="E5" s="189"/>
      <c r="F5" s="189"/>
      <c r="G5" s="189"/>
      <c r="H5" s="189"/>
      <c r="I5" s="189"/>
      <c r="J5" s="189"/>
      <c r="K5" s="189"/>
      <c r="L5" s="56"/>
    </row>
    <row r="6" spans="1:12" ht="12.75" customHeight="1">
      <c r="A6" s="190" t="s">
        <v>69</v>
      </c>
      <c r="B6" s="190"/>
      <c r="C6" s="190"/>
      <c r="D6" s="190"/>
      <c r="E6" s="190"/>
      <c r="F6" s="190"/>
      <c r="G6" s="190"/>
      <c r="H6" s="190"/>
      <c r="I6" s="190"/>
      <c r="J6" s="190"/>
      <c r="K6" s="190"/>
      <c r="L6" s="24"/>
    </row>
    <row r="7" spans="1:12" ht="12.75" customHeight="1">
      <c r="A7" s="190" t="s">
        <v>70</v>
      </c>
      <c r="B7" s="190"/>
      <c r="C7" s="190"/>
      <c r="D7" s="190"/>
      <c r="E7" s="190"/>
      <c r="F7" s="190"/>
      <c r="G7" s="190"/>
      <c r="H7" s="190"/>
      <c r="I7" s="190"/>
      <c r="J7" s="190"/>
      <c r="K7" s="190"/>
      <c r="L7" s="24"/>
    </row>
    <row r="8" spans="1:12" s="42" customFormat="1" ht="15.75" customHeight="1">
      <c r="A8" s="189" t="s">
        <v>71</v>
      </c>
      <c r="B8" s="189"/>
      <c r="C8" s="189"/>
      <c r="D8" s="189"/>
      <c r="E8" s="189"/>
      <c r="F8" s="189"/>
      <c r="G8" s="189"/>
      <c r="H8" s="189"/>
      <c r="I8" s="189"/>
      <c r="J8" s="189"/>
      <c r="K8" s="189"/>
      <c r="L8" s="55"/>
    </row>
    <row r="9" spans="1:12" s="42" customFormat="1" ht="15.75" customHeight="1">
      <c r="A9" s="189" t="s">
        <v>312</v>
      </c>
      <c r="B9" s="189"/>
      <c r="C9" s="189"/>
      <c r="D9" s="189"/>
      <c r="E9" s="189"/>
      <c r="F9" s="189"/>
      <c r="G9" s="189"/>
      <c r="H9" s="189"/>
      <c r="I9" s="189"/>
      <c r="J9" s="189"/>
      <c r="K9" s="189"/>
      <c r="L9" s="55"/>
    </row>
    <row r="10" spans="1:12" s="42" customFormat="1" ht="15.75" customHeight="1">
      <c r="A10" s="57"/>
      <c r="B10" s="57"/>
      <c r="C10" s="57"/>
      <c r="E10" s="59" t="s">
        <v>73</v>
      </c>
      <c r="F10" s="57"/>
      <c r="G10" s="57"/>
      <c r="H10" s="57"/>
      <c r="I10" s="57"/>
      <c r="J10" s="57"/>
      <c r="K10" s="57"/>
      <c r="L10" s="55"/>
    </row>
    <row r="11" spans="1:12" s="42" customFormat="1" ht="15.75">
      <c r="A11" s="57"/>
      <c r="B11" s="57"/>
      <c r="C11" s="57"/>
      <c r="E11" s="59"/>
      <c r="F11" s="57"/>
      <c r="G11" s="57"/>
      <c r="H11" s="57"/>
      <c r="I11" s="57"/>
      <c r="J11" s="57"/>
      <c r="K11" s="57"/>
      <c r="L11" s="55"/>
    </row>
    <row r="13" ht="15.75">
      <c r="B13" s="1" t="s">
        <v>63</v>
      </c>
    </row>
    <row r="14" ht="15.75">
      <c r="B14" s="1" t="s">
        <v>302</v>
      </c>
    </row>
    <row r="16" spans="7:10" ht="12.75">
      <c r="G16" s="18"/>
      <c r="H16" s="191"/>
      <c r="I16" s="191"/>
      <c r="J16" s="191"/>
    </row>
    <row r="17" spans="4:12" ht="12.75" customHeight="1">
      <c r="D17" s="188" t="s">
        <v>301</v>
      </c>
      <c r="E17" s="188"/>
      <c r="F17" s="188"/>
      <c r="G17" s="188"/>
      <c r="H17" s="187" t="s">
        <v>300</v>
      </c>
      <c r="I17" s="187"/>
      <c r="J17" s="187"/>
      <c r="K17" s="187"/>
      <c r="L17" s="187"/>
    </row>
    <row r="18" spans="6:10" ht="6.75" customHeight="1">
      <c r="F18" s="25"/>
      <c r="G18" s="5"/>
      <c r="H18" s="54"/>
      <c r="I18" s="52"/>
      <c r="J18" s="52"/>
    </row>
    <row r="19" spans="4:10" s="73" customFormat="1" ht="13.5" customHeight="1">
      <c r="D19" s="186" t="s">
        <v>296</v>
      </c>
      <c r="E19" s="111"/>
      <c r="F19" s="186" t="s">
        <v>193</v>
      </c>
      <c r="G19" s="112"/>
      <c r="H19" s="107" t="str">
        <f>D19</f>
        <v>31/12/2006</v>
      </c>
      <c r="I19" s="111"/>
      <c r="J19" s="185" t="str">
        <f>F19</f>
        <v>31/12/2005</v>
      </c>
    </row>
    <row r="20" spans="4:10" s="73" customFormat="1" ht="13.5" customHeight="1">
      <c r="D20" s="185"/>
      <c r="E20" s="111"/>
      <c r="F20" s="185" t="s">
        <v>192</v>
      </c>
      <c r="G20" s="112"/>
      <c r="H20" s="107"/>
      <c r="I20" s="111"/>
      <c r="J20" s="185" t="s">
        <v>192</v>
      </c>
    </row>
    <row r="21" spans="4:10" s="73" customFormat="1" ht="12.75">
      <c r="D21" s="185" t="s">
        <v>28</v>
      </c>
      <c r="E21" s="113"/>
      <c r="F21" s="185" t="s">
        <v>28</v>
      </c>
      <c r="G21" s="112"/>
      <c r="H21" s="107" t="s">
        <v>28</v>
      </c>
      <c r="I21" s="113"/>
      <c r="J21" s="185" t="s">
        <v>28</v>
      </c>
    </row>
    <row r="23" spans="2:11" ht="12.75">
      <c r="B23" s="4" t="s">
        <v>0</v>
      </c>
      <c r="D23" s="100">
        <f>H23-176587</f>
        <v>59964</v>
      </c>
      <c r="E23" s="32"/>
      <c r="F23" s="100">
        <v>78982</v>
      </c>
      <c r="G23" s="53"/>
      <c r="H23" s="32">
        <v>236551</v>
      </c>
      <c r="I23" s="32"/>
      <c r="J23" s="32">
        <v>332638</v>
      </c>
      <c r="K23" s="19"/>
    </row>
    <row r="24" spans="4:11" ht="3.75" customHeight="1">
      <c r="D24" s="100"/>
      <c r="E24" s="32"/>
      <c r="F24" s="100"/>
      <c r="G24" s="53"/>
      <c r="H24" s="32"/>
      <c r="I24" s="32"/>
      <c r="J24" s="32"/>
      <c r="K24" s="19"/>
    </row>
    <row r="25" spans="4:11" ht="3.75" customHeight="1">
      <c r="D25" s="100"/>
      <c r="E25" s="32"/>
      <c r="F25" s="100"/>
      <c r="G25" s="53"/>
      <c r="H25" s="32"/>
      <c r="I25" s="32"/>
      <c r="J25" s="32"/>
      <c r="K25" s="19"/>
    </row>
    <row r="26" spans="2:11" ht="12.75" customHeight="1">
      <c r="B26" s="4" t="s">
        <v>141</v>
      </c>
      <c r="D26" s="100">
        <f>H26+140381</f>
        <v>-47397</v>
      </c>
      <c r="E26" s="32"/>
      <c r="F26" s="100">
        <v>-63578</v>
      </c>
      <c r="G26" s="53"/>
      <c r="H26" s="32">
        <v>-187778</v>
      </c>
      <c r="I26" s="32"/>
      <c r="J26" s="32">
        <v>-269464</v>
      </c>
      <c r="K26" s="19"/>
    </row>
    <row r="27" spans="4:10" ht="3.75" customHeight="1">
      <c r="D27" s="101"/>
      <c r="E27" s="32"/>
      <c r="F27" s="102"/>
      <c r="G27" s="53"/>
      <c r="H27" s="30"/>
      <c r="I27" s="32"/>
      <c r="J27" s="102"/>
    </row>
    <row r="28" spans="2:12" ht="15" customHeight="1">
      <c r="B28" s="4" t="s">
        <v>282</v>
      </c>
      <c r="D28" s="100">
        <f>SUM(D23:D27)</f>
        <v>12567</v>
      </c>
      <c r="E28" s="32"/>
      <c r="F28" s="100">
        <f>SUM(F23:F27)</f>
        <v>15404</v>
      </c>
      <c r="G28" s="53"/>
      <c r="H28" s="32">
        <f>SUM(H23:H27)</f>
        <v>48773</v>
      </c>
      <c r="I28" s="32"/>
      <c r="J28" s="32">
        <f>SUM(J23:J27)</f>
        <v>63174</v>
      </c>
      <c r="K28" s="19"/>
      <c r="L28" s="19"/>
    </row>
    <row r="29" spans="4:12" ht="3.75" customHeight="1">
      <c r="D29" s="100"/>
      <c r="E29" s="32"/>
      <c r="F29" s="100"/>
      <c r="G29" s="53"/>
      <c r="H29" s="32"/>
      <c r="I29" s="32"/>
      <c r="J29" s="32"/>
      <c r="K29" s="19"/>
      <c r="L29" s="19"/>
    </row>
    <row r="30" spans="2:12" ht="12.75">
      <c r="B30" s="4" t="s">
        <v>142</v>
      </c>
      <c r="D30" s="100">
        <f>H30-1689</f>
        <v>569</v>
      </c>
      <c r="E30" s="32"/>
      <c r="F30" s="100">
        <v>857</v>
      </c>
      <c r="G30" s="53"/>
      <c r="H30" s="32">
        <v>2258</v>
      </c>
      <c r="I30" s="32"/>
      <c r="J30" s="32">
        <v>5306</v>
      </c>
      <c r="K30" s="19"/>
      <c r="L30" s="19"/>
    </row>
    <row r="31" spans="4:11" ht="3.75" customHeight="1">
      <c r="D31" s="100"/>
      <c r="E31" s="32"/>
      <c r="F31" s="100"/>
      <c r="G31" s="53"/>
      <c r="H31" s="32"/>
      <c r="I31" s="32"/>
      <c r="J31" s="32"/>
      <c r="K31" s="19"/>
    </row>
    <row r="32" spans="2:12" ht="12.75">
      <c r="B32" s="4" t="s">
        <v>143</v>
      </c>
      <c r="D32" s="100">
        <f>H32+12705</f>
        <v>-4018</v>
      </c>
      <c r="E32" s="32"/>
      <c r="F32" s="32">
        <v>-4893</v>
      </c>
      <c r="G32" s="32"/>
      <c r="H32" s="32">
        <v>-16723</v>
      </c>
      <c r="I32" s="32"/>
      <c r="J32" s="32">
        <v>-16738</v>
      </c>
      <c r="K32" s="19"/>
      <c r="L32" s="19"/>
    </row>
    <row r="33" spans="4:12" ht="3.75" customHeight="1">
      <c r="D33" s="32"/>
      <c r="E33" s="32"/>
      <c r="F33" s="32"/>
      <c r="G33" s="32"/>
      <c r="H33" s="32"/>
      <c r="I33" s="32"/>
      <c r="J33" s="32"/>
      <c r="K33" s="19"/>
      <c r="L33" s="19"/>
    </row>
    <row r="34" spans="2:12" ht="12.75">
      <c r="B34" s="4" t="s">
        <v>144</v>
      </c>
      <c r="D34" s="100">
        <f>H34+18369</f>
        <v>-9926</v>
      </c>
      <c r="E34" s="32"/>
      <c r="F34" s="103">
        <v>-7796</v>
      </c>
      <c r="G34" s="53"/>
      <c r="H34" s="32">
        <v>-28295</v>
      </c>
      <c r="I34" s="32"/>
      <c r="J34" s="103">
        <v>-24208</v>
      </c>
      <c r="K34" s="19"/>
      <c r="L34" s="19"/>
    </row>
    <row r="35" spans="4:12" ht="3.75" customHeight="1">
      <c r="D35" s="53"/>
      <c r="E35" s="32"/>
      <c r="F35" s="103"/>
      <c r="G35" s="53"/>
      <c r="H35" s="32"/>
      <c r="I35" s="32"/>
      <c r="J35" s="103"/>
      <c r="K35" s="19"/>
      <c r="L35" s="19"/>
    </row>
    <row r="36" spans="2:12" ht="12.75">
      <c r="B36" s="4" t="s">
        <v>145</v>
      </c>
      <c r="D36" s="100">
        <f>+H36+16919</f>
        <v>-3344</v>
      </c>
      <c r="E36" s="103"/>
      <c r="F36" s="103">
        <v>-8040</v>
      </c>
      <c r="G36" s="103"/>
      <c r="H36" s="103">
        <v>-20263</v>
      </c>
      <c r="I36" s="103"/>
      <c r="J36" s="103">
        <v>-22846</v>
      </c>
      <c r="K36" s="19"/>
      <c r="L36" s="19"/>
    </row>
    <row r="37" spans="4:12" ht="3.75" customHeight="1">
      <c r="D37" s="103"/>
      <c r="E37" s="103"/>
      <c r="F37" s="103"/>
      <c r="G37" s="103"/>
      <c r="H37" s="103"/>
      <c r="I37" s="103"/>
      <c r="J37" s="103"/>
      <c r="K37" s="19"/>
      <c r="L37" s="19"/>
    </row>
    <row r="38" spans="2:12" ht="12.75">
      <c r="B38" s="4" t="s">
        <v>327</v>
      </c>
      <c r="D38" s="103">
        <v>-17744</v>
      </c>
      <c r="E38" s="103"/>
      <c r="F38" s="103">
        <v>-46857</v>
      </c>
      <c r="G38" s="103"/>
      <c r="H38" s="103">
        <v>-15201</v>
      </c>
      <c r="I38" s="103"/>
      <c r="J38" s="103">
        <v>-46857</v>
      </c>
      <c r="K38" s="19"/>
      <c r="L38" s="19"/>
    </row>
    <row r="39" spans="2:12" ht="6.75" customHeight="1">
      <c r="B39" s="10"/>
      <c r="D39" s="103"/>
      <c r="E39" s="103"/>
      <c r="F39" s="103"/>
      <c r="G39" s="103"/>
      <c r="H39" s="103"/>
      <c r="I39" s="103"/>
      <c r="J39" s="103"/>
      <c r="K39" s="19"/>
      <c r="L39" s="19"/>
    </row>
    <row r="40" spans="2:12" ht="12.75">
      <c r="B40" s="4" t="s">
        <v>283</v>
      </c>
      <c r="D40" s="100">
        <f>H40+13490</f>
        <v>-4314</v>
      </c>
      <c r="E40" s="103"/>
      <c r="F40" s="103">
        <v>-4577</v>
      </c>
      <c r="G40" s="103"/>
      <c r="H40" s="103">
        <v>-17804</v>
      </c>
      <c r="I40" s="103"/>
      <c r="J40" s="103">
        <v>-17404</v>
      </c>
      <c r="K40" s="19"/>
      <c r="L40" s="19"/>
    </row>
    <row r="41" spans="4:12" ht="3.75" customHeight="1">
      <c r="D41" s="100"/>
      <c r="E41" s="103"/>
      <c r="F41" s="103"/>
      <c r="G41" s="103"/>
      <c r="H41" s="103"/>
      <c r="I41" s="103"/>
      <c r="J41" s="103"/>
      <c r="K41" s="19"/>
      <c r="L41" s="19"/>
    </row>
    <row r="42" spans="2:12" ht="12.75">
      <c r="B42" s="4" t="s">
        <v>136</v>
      </c>
      <c r="D42" s="100">
        <f>H42+1622</f>
        <v>0</v>
      </c>
      <c r="E42" s="103"/>
      <c r="F42" s="103">
        <v>54577</v>
      </c>
      <c r="G42" s="103"/>
      <c r="H42" s="103">
        <v>-1622</v>
      </c>
      <c r="I42" s="103"/>
      <c r="J42" s="103">
        <v>52297</v>
      </c>
      <c r="K42" s="19"/>
      <c r="L42" s="19"/>
    </row>
    <row r="43" spans="2:12" ht="3.75" customHeight="1">
      <c r="B43" s="82"/>
      <c r="D43" s="30"/>
      <c r="E43" s="32"/>
      <c r="F43" s="101"/>
      <c r="G43" s="53"/>
      <c r="H43" s="30"/>
      <c r="I43" s="32"/>
      <c r="J43" s="30"/>
      <c r="K43" s="19"/>
      <c r="L43" s="19"/>
    </row>
    <row r="44" spans="2:12" ht="17.25" customHeight="1">
      <c r="B44" s="13" t="s">
        <v>251</v>
      </c>
      <c r="D44" s="100">
        <f>SUM(D28+D30+D32+D34+D36+D38+D40+D42)</f>
        <v>-26210</v>
      </c>
      <c r="E44" s="103"/>
      <c r="F44" s="100">
        <f>SUM(F28+F30+F32+F34+F36+F38+F40+F42)</f>
        <v>-1325</v>
      </c>
      <c r="G44" s="103"/>
      <c r="H44" s="100">
        <f>SUM(H28+H30+H32+H34+H36+H38+H40+H42)</f>
        <v>-48877</v>
      </c>
      <c r="I44" s="103"/>
      <c r="J44" s="100">
        <f>SUM(J28+J30+J32+J34+J36+J38+J40+J42)</f>
        <v>-7276</v>
      </c>
      <c r="K44" s="19"/>
      <c r="L44" s="19"/>
    </row>
    <row r="45" spans="2:12" ht="3.75" customHeight="1">
      <c r="B45" s="17"/>
      <c r="D45" s="100"/>
      <c r="E45" s="103"/>
      <c r="F45" s="103"/>
      <c r="G45" s="103"/>
      <c r="H45" s="103"/>
      <c r="I45" s="103"/>
      <c r="J45" s="103"/>
      <c r="K45" s="19"/>
      <c r="L45" s="19"/>
    </row>
    <row r="46" spans="2:12" ht="12.75">
      <c r="B46" s="13" t="s">
        <v>9</v>
      </c>
      <c r="D46" s="100">
        <f>H46+1747</f>
        <v>29</v>
      </c>
      <c r="E46" s="103"/>
      <c r="F46" s="103">
        <v>1547</v>
      </c>
      <c r="G46" s="103"/>
      <c r="H46" s="103">
        <v>-1718</v>
      </c>
      <c r="I46" s="103"/>
      <c r="J46" s="103">
        <v>-1678</v>
      </c>
      <c r="K46" s="19"/>
      <c r="L46" s="19"/>
    </row>
    <row r="47" spans="4:12" ht="3.75" customHeight="1">
      <c r="D47" s="104"/>
      <c r="E47" s="103"/>
      <c r="F47" s="102"/>
      <c r="G47" s="103"/>
      <c r="H47" s="102"/>
      <c r="I47" s="103"/>
      <c r="J47" s="102"/>
      <c r="K47" s="19"/>
      <c r="L47" s="19"/>
    </row>
    <row r="48" spans="2:12" ht="17.25" customHeight="1">
      <c r="B48" s="17" t="s">
        <v>328</v>
      </c>
      <c r="D48" s="100">
        <f>SUM(D44:D47)</f>
        <v>-26181</v>
      </c>
      <c r="E48" s="103"/>
      <c r="F48" s="103">
        <f>SUM(F44:F47)</f>
        <v>222</v>
      </c>
      <c r="G48" s="100"/>
      <c r="H48" s="103">
        <f>SUM(H44:H47)</f>
        <v>-50595</v>
      </c>
      <c r="I48" s="103"/>
      <c r="J48" s="103">
        <f>SUM(J44:J47)</f>
        <v>-8954</v>
      </c>
      <c r="K48" s="83"/>
      <c r="L48" s="19"/>
    </row>
    <row r="49" spans="2:12" ht="2.25" customHeight="1" thickBot="1">
      <c r="B49" s="17"/>
      <c r="D49" s="90"/>
      <c r="E49" s="23"/>
      <c r="F49" s="89"/>
      <c r="G49" s="34"/>
      <c r="H49" s="89"/>
      <c r="I49" s="23"/>
      <c r="J49" s="89"/>
      <c r="K49" s="83"/>
      <c r="L49" s="19"/>
    </row>
    <row r="50" spans="4:12" ht="22.5" customHeight="1">
      <c r="D50" s="21"/>
      <c r="E50" s="19"/>
      <c r="F50" s="22"/>
      <c r="G50" s="20"/>
      <c r="H50" s="7"/>
      <c r="I50" s="19"/>
      <c r="J50" s="22"/>
      <c r="K50" s="19"/>
      <c r="L50" s="19"/>
    </row>
    <row r="51" spans="2:12" ht="12.75">
      <c r="B51" s="4" t="s">
        <v>146</v>
      </c>
      <c r="D51" s="21"/>
      <c r="E51" s="19"/>
      <c r="F51" s="22"/>
      <c r="G51" s="20"/>
      <c r="H51" s="7"/>
      <c r="I51" s="19"/>
      <c r="J51" s="22"/>
      <c r="K51" s="19"/>
      <c r="L51" s="19"/>
    </row>
    <row r="52" spans="2:12" ht="12.75">
      <c r="B52" s="4" t="s">
        <v>147</v>
      </c>
      <c r="D52" s="100">
        <f>H52+24187</f>
        <v>-26517</v>
      </c>
      <c r="E52" s="23"/>
      <c r="F52" s="23">
        <v>571</v>
      </c>
      <c r="G52" s="23"/>
      <c r="H52" s="23">
        <v>-50704</v>
      </c>
      <c r="I52" s="23"/>
      <c r="J52" s="23">
        <v>-8973</v>
      </c>
      <c r="K52" s="19"/>
      <c r="L52" s="19"/>
    </row>
    <row r="53" spans="2:12" ht="12.75">
      <c r="B53" s="4" t="s">
        <v>185</v>
      </c>
      <c r="D53" s="100">
        <f>H53+227</f>
        <v>336</v>
      </c>
      <c r="E53" s="23"/>
      <c r="F53" s="23">
        <v>-349</v>
      </c>
      <c r="G53" s="23"/>
      <c r="H53" s="23">
        <v>109</v>
      </c>
      <c r="I53" s="23"/>
      <c r="J53" s="23">
        <v>19</v>
      </c>
      <c r="K53" s="19"/>
      <c r="L53" s="19"/>
    </row>
    <row r="54" spans="4:12" ht="17.25" customHeight="1" thickBot="1">
      <c r="D54" s="91">
        <f>SUM(D52:D53)</f>
        <v>-26181</v>
      </c>
      <c r="E54" s="23"/>
      <c r="F54" s="91">
        <f>SUM(F52:F53)</f>
        <v>222</v>
      </c>
      <c r="G54" s="23"/>
      <c r="H54" s="91">
        <f>SUM(H52:H53)</f>
        <v>-50595</v>
      </c>
      <c r="I54" s="23"/>
      <c r="J54" s="91">
        <f>SUM(J52:J53)</f>
        <v>-8954</v>
      </c>
      <c r="K54" s="19"/>
      <c r="L54" s="19"/>
    </row>
    <row r="55" spans="4:12" ht="17.25" customHeight="1">
      <c r="D55" s="23"/>
      <c r="E55" s="23"/>
      <c r="F55" s="23"/>
      <c r="G55" s="23"/>
      <c r="H55" s="23"/>
      <c r="I55" s="23"/>
      <c r="J55" s="23"/>
      <c r="K55" s="19"/>
      <c r="L55" s="19"/>
    </row>
    <row r="56" spans="4:12" ht="17.25" customHeight="1">
      <c r="D56" s="23"/>
      <c r="E56" s="23"/>
      <c r="F56" s="23"/>
      <c r="G56" s="23"/>
      <c r="H56" s="23"/>
      <c r="I56" s="23"/>
      <c r="J56" s="23"/>
      <c r="K56" s="19"/>
      <c r="L56" s="19"/>
    </row>
    <row r="57" spans="4:13" ht="18.75" customHeight="1">
      <c r="D57" s="23"/>
      <c r="E57" s="23"/>
      <c r="F57" s="23"/>
      <c r="G57" s="23"/>
      <c r="H57" s="23"/>
      <c r="I57" s="23"/>
      <c r="J57" s="23"/>
      <c r="K57" s="19"/>
      <c r="L57" s="19"/>
      <c r="M57" s="19"/>
    </row>
    <row r="58" spans="2:13" ht="12.75">
      <c r="B58" s="2" t="s">
        <v>279</v>
      </c>
      <c r="D58" s="92"/>
      <c r="E58" s="93"/>
      <c r="F58" s="92"/>
      <c r="G58" s="92"/>
      <c r="H58" s="92"/>
      <c r="I58" s="92"/>
      <c r="J58" s="92"/>
      <c r="K58" s="19"/>
      <c r="L58" s="19"/>
      <c r="M58" s="19"/>
    </row>
    <row r="59" spans="2:13" ht="2.25" customHeight="1">
      <c r="B59" s="10"/>
      <c r="D59" s="21"/>
      <c r="E59" s="21"/>
      <c r="F59" s="21"/>
      <c r="G59" s="21"/>
      <c r="H59" s="21"/>
      <c r="I59" s="21"/>
      <c r="J59" s="21"/>
      <c r="K59" s="19"/>
      <c r="L59" s="19"/>
      <c r="M59" s="19"/>
    </row>
    <row r="60" spans="2:13" ht="12.75">
      <c r="B60" s="4" t="s">
        <v>85</v>
      </c>
      <c r="D60" s="105">
        <f>+D52/713361*100</f>
        <v>-3.717192277121962</v>
      </c>
      <c r="E60" s="106"/>
      <c r="F60" s="106">
        <v>0.08</v>
      </c>
      <c r="G60" s="106"/>
      <c r="H60" s="105">
        <f>+H52/714726*100</f>
        <v>-7.094187143045028</v>
      </c>
      <c r="I60" s="106"/>
      <c r="J60" s="106">
        <v>-1.16</v>
      </c>
      <c r="K60" s="19"/>
      <c r="L60" s="19"/>
      <c r="M60" s="19"/>
    </row>
    <row r="61" spans="4:13" ht="2.25" customHeight="1">
      <c r="D61" s="23"/>
      <c r="E61" s="23"/>
      <c r="F61" s="23"/>
      <c r="G61" s="23"/>
      <c r="H61" s="23"/>
      <c r="I61" s="23"/>
      <c r="J61" s="23"/>
      <c r="K61" s="19"/>
      <c r="L61" s="19"/>
      <c r="M61" s="19"/>
    </row>
    <row r="62" spans="2:13" ht="12.75">
      <c r="B62" s="4" t="s">
        <v>86</v>
      </c>
      <c r="C62" s="3"/>
      <c r="D62" s="84" t="s">
        <v>3</v>
      </c>
      <c r="E62" s="84"/>
      <c r="F62" s="84" t="s">
        <v>3</v>
      </c>
      <c r="G62" s="84"/>
      <c r="H62" s="84" t="s">
        <v>3</v>
      </c>
      <c r="I62" s="84"/>
      <c r="J62" s="84" t="s">
        <v>3</v>
      </c>
      <c r="K62" s="19"/>
      <c r="L62" s="19"/>
      <c r="M62" s="19"/>
    </row>
    <row r="63" spans="4:13" ht="12.75">
      <c r="D63" s="7"/>
      <c r="E63" s="23"/>
      <c r="F63" s="7"/>
      <c r="G63" s="23"/>
      <c r="H63" s="7"/>
      <c r="I63" s="23"/>
      <c r="J63" s="7"/>
      <c r="K63" s="19"/>
      <c r="L63" s="19"/>
      <c r="M63" s="19"/>
    </row>
    <row r="64" spans="2:13" ht="12.75">
      <c r="B64" s="10"/>
      <c r="D64" s="7"/>
      <c r="E64" s="23"/>
      <c r="F64" s="7"/>
      <c r="G64" s="23"/>
      <c r="H64" s="7"/>
      <c r="I64" s="23"/>
      <c r="J64" s="7"/>
      <c r="K64" s="19"/>
      <c r="L64" s="19"/>
      <c r="M64" s="19"/>
    </row>
    <row r="65" spans="2:13" ht="12.75">
      <c r="B65" s="81" t="s">
        <v>106</v>
      </c>
      <c r="D65" s="87"/>
      <c r="E65" s="85"/>
      <c r="F65" s="87"/>
      <c r="G65" s="86"/>
      <c r="H65" s="87"/>
      <c r="I65" s="85"/>
      <c r="J65" s="87"/>
      <c r="K65" s="19"/>
      <c r="L65" s="19"/>
      <c r="M65" s="19"/>
    </row>
    <row r="66" spans="4:13" ht="12.75">
      <c r="D66" s="19"/>
      <c r="E66" s="19"/>
      <c r="F66" s="20"/>
      <c r="G66" s="20"/>
      <c r="H66" s="19"/>
      <c r="I66" s="19"/>
      <c r="J66" s="22"/>
      <c r="K66" s="19"/>
      <c r="L66" s="19"/>
      <c r="M66" s="19"/>
    </row>
    <row r="67" spans="4:12" ht="12.75">
      <c r="D67" s="19"/>
      <c r="E67" s="19"/>
      <c r="F67" s="20"/>
      <c r="G67" s="20"/>
      <c r="H67" s="19"/>
      <c r="I67" s="19"/>
      <c r="J67" s="88"/>
      <c r="K67" s="19"/>
      <c r="L67" s="19"/>
    </row>
    <row r="68" spans="2:10" ht="12.75">
      <c r="B68" s="75"/>
      <c r="D68" s="38"/>
      <c r="J68" s="8"/>
    </row>
    <row r="69" spans="1:10" ht="12.75">
      <c r="A69" s="74"/>
      <c r="J69" s="8"/>
    </row>
    <row r="70" ht="12.75">
      <c r="J70" s="8"/>
    </row>
    <row r="71" ht="12.75">
      <c r="J71" s="8"/>
    </row>
    <row r="72" ht="12.75">
      <c r="J72" s="8"/>
    </row>
    <row r="73" ht="12.75">
      <c r="J73" s="8"/>
    </row>
  </sheetData>
  <sheetProtection password="CC52" sheet="1" objects="1" scenarios="1"/>
  <mergeCells count="8">
    <mergeCell ref="A5:K5"/>
    <mergeCell ref="A6:K6"/>
    <mergeCell ref="A7:K7"/>
    <mergeCell ref="H16:J16"/>
    <mergeCell ref="H17:L17"/>
    <mergeCell ref="D17:G17"/>
    <mergeCell ref="A8:K8"/>
    <mergeCell ref="A9:K9"/>
  </mergeCells>
  <printOptions/>
  <pageMargins left="0.4" right="0.1" top="0.63" bottom="0.07" header="0.42" footer="0.236220472440945"/>
  <pageSetup horizontalDpi="600" verticalDpi="600" orientation="portrait" paperSize="9" scale="89" r:id="rId4"/>
  <drawing r:id="rId3"/>
  <legacyDrawing r:id="rId2"/>
  <oleObjects>
    <oleObject progId="Paint.Picture" shapeId="1662941" r:id="rId1"/>
  </oleObjects>
</worksheet>
</file>

<file path=xl/worksheets/sheet2.xml><?xml version="1.0" encoding="utf-8"?>
<worksheet xmlns="http://schemas.openxmlformats.org/spreadsheetml/2006/main" xmlns:r="http://schemas.openxmlformats.org/officeDocument/2006/relationships">
  <sheetPr codeName="Sheet2"/>
  <dimension ref="B8:I89"/>
  <sheetViews>
    <sheetView showGridLines="0" workbookViewId="0" topLeftCell="A1">
      <selection activeCell="A1" sqref="A1"/>
    </sheetView>
  </sheetViews>
  <sheetFormatPr defaultColWidth="9.140625" defaultRowHeight="12.75"/>
  <cols>
    <col min="1" max="1" width="2.7109375" style="4" customWidth="1"/>
    <col min="2" max="2" width="4.421875" style="4" customWidth="1"/>
    <col min="3" max="3" width="40.00390625" style="4" customWidth="1"/>
    <col min="4" max="4" width="17.57421875" style="4" customWidth="1"/>
    <col min="5" max="5" width="14.7109375" style="4" customWidth="1"/>
    <col min="6" max="6" width="6.28125" style="4" customWidth="1"/>
    <col min="7" max="7" width="13.57421875" style="9" customWidth="1"/>
    <col min="8" max="8" width="1.7109375" style="4" customWidth="1"/>
    <col min="9" max="16384" width="9.140625" style="4" customWidth="1"/>
  </cols>
  <sheetData>
    <row r="1" ht="12.75"/>
    <row r="2" ht="12.75"/>
    <row r="3" ht="9" customHeight="1"/>
    <row r="4" ht="6" customHeight="1"/>
    <row r="5" ht="6" customHeight="1"/>
    <row r="6" ht="6" customHeight="1"/>
    <row r="7" ht="6" customHeight="1"/>
    <row r="8" spans="2:7" ht="15.75">
      <c r="B8" s="1" t="s">
        <v>52</v>
      </c>
      <c r="G8" s="76"/>
    </row>
    <row r="9" spans="2:7" ht="15.75">
      <c r="B9" s="1" t="s">
        <v>303</v>
      </c>
      <c r="G9" s="76"/>
    </row>
    <row r="10" spans="3:9" ht="6.75" customHeight="1">
      <c r="C10" s="25"/>
      <c r="E10" s="5"/>
      <c r="F10" s="12"/>
      <c r="G10" s="26"/>
      <c r="I10" s="12"/>
    </row>
    <row r="11" spans="3:9" ht="4.5" customHeight="1">
      <c r="C11" s="27"/>
      <c r="E11" s="5"/>
      <c r="G11" s="27"/>
      <c r="I11" s="12"/>
    </row>
    <row r="12" spans="3:9" ht="13.5" customHeight="1">
      <c r="C12" s="27"/>
      <c r="E12" s="5"/>
      <c r="G12" s="27"/>
      <c r="I12" s="12"/>
    </row>
    <row r="13" spans="3:7" ht="12.75">
      <c r="C13" s="27"/>
      <c r="E13" s="131" t="s">
        <v>296</v>
      </c>
      <c r="F13" s="8"/>
      <c r="G13" s="107" t="s">
        <v>193</v>
      </c>
    </row>
    <row r="14" spans="3:7" ht="12.75">
      <c r="C14" s="27"/>
      <c r="E14" s="25"/>
      <c r="F14" s="8"/>
      <c r="G14" s="107" t="s">
        <v>192</v>
      </c>
    </row>
    <row r="15" spans="3:7" ht="12.75">
      <c r="C15" s="29"/>
      <c r="E15" s="107" t="s">
        <v>28</v>
      </c>
      <c r="F15" s="8"/>
      <c r="G15" s="107" t="s">
        <v>28</v>
      </c>
    </row>
    <row r="16" spans="2:7" ht="12.75">
      <c r="B16" s="2" t="s">
        <v>148</v>
      </c>
      <c r="C16" s="19"/>
      <c r="D16" s="19"/>
      <c r="E16" s="21"/>
      <c r="F16" s="19"/>
      <c r="G16" s="21"/>
    </row>
    <row r="17" spans="2:7" ht="3.75" customHeight="1">
      <c r="B17" s="10"/>
      <c r="C17" s="19"/>
      <c r="D17" s="19"/>
      <c r="E17" s="7"/>
      <c r="F17" s="19"/>
      <c r="G17" s="7"/>
    </row>
    <row r="18" spans="2:7" ht="12.75">
      <c r="B18" s="2" t="s">
        <v>149</v>
      </c>
      <c r="C18" s="19"/>
      <c r="D18" s="19"/>
      <c r="E18" s="7"/>
      <c r="F18" s="19"/>
      <c r="G18" s="7"/>
    </row>
    <row r="19" spans="2:7" ht="3.75" customHeight="1">
      <c r="B19" s="10"/>
      <c r="C19" s="19"/>
      <c r="D19" s="19"/>
      <c r="E19" s="7"/>
      <c r="F19" s="19"/>
      <c r="G19" s="7"/>
    </row>
    <row r="20" spans="2:7" ht="12.75">
      <c r="B20" s="4" t="s">
        <v>150</v>
      </c>
      <c r="C20" s="19"/>
      <c r="D20" s="19"/>
      <c r="E20" s="7">
        <v>39739</v>
      </c>
      <c r="F20" s="19"/>
      <c r="G20" s="7">
        <f>51850+1296</f>
        <v>53146</v>
      </c>
    </row>
    <row r="21" spans="2:7" ht="12.75">
      <c r="B21" s="4" t="s">
        <v>179</v>
      </c>
      <c r="C21" s="19"/>
      <c r="D21" s="19"/>
      <c r="E21" s="7">
        <v>58205</v>
      </c>
      <c r="F21" s="19"/>
      <c r="G21" s="7">
        <v>63557</v>
      </c>
    </row>
    <row r="22" spans="2:7" ht="12.75">
      <c r="B22" s="4" t="s">
        <v>178</v>
      </c>
      <c r="C22" s="19"/>
      <c r="D22" s="19"/>
      <c r="E22" s="7">
        <v>4984</v>
      </c>
      <c r="F22" s="19"/>
      <c r="G22" s="7">
        <v>4984</v>
      </c>
    </row>
    <row r="23" spans="2:7" ht="12.75">
      <c r="B23" s="4" t="s">
        <v>151</v>
      </c>
      <c r="C23" s="19"/>
      <c r="D23" s="19"/>
      <c r="E23" s="7">
        <v>0</v>
      </c>
      <c r="F23" s="19"/>
      <c r="G23" s="7">
        <v>23109</v>
      </c>
    </row>
    <row r="24" spans="2:7" ht="12.75">
      <c r="B24" s="4" t="s">
        <v>317</v>
      </c>
      <c r="C24" s="19"/>
      <c r="D24" s="19"/>
      <c r="E24" s="7">
        <v>139355</v>
      </c>
      <c r="F24" s="19"/>
      <c r="G24" s="7">
        <v>131378</v>
      </c>
    </row>
    <row r="25" spans="2:7" ht="12.75">
      <c r="B25" s="4" t="s">
        <v>152</v>
      </c>
      <c r="C25" s="19"/>
      <c r="D25" s="19"/>
      <c r="E25" s="7">
        <v>681</v>
      </c>
      <c r="F25" s="7"/>
      <c r="G25" s="7">
        <v>1870</v>
      </c>
    </row>
    <row r="26" spans="3:7" ht="17.25" customHeight="1">
      <c r="C26" s="19"/>
      <c r="D26" s="19"/>
      <c r="E26" s="95">
        <f>SUM(E20:E25)</f>
        <v>242964</v>
      </c>
      <c r="F26" s="7"/>
      <c r="G26" s="95">
        <f>SUM(G20:G25)</f>
        <v>278044</v>
      </c>
    </row>
    <row r="27" spans="2:7" ht="12.75">
      <c r="B27" s="10"/>
      <c r="C27" s="19"/>
      <c r="D27" s="19"/>
      <c r="E27" s="7"/>
      <c r="F27" s="19"/>
      <c r="G27" s="7"/>
    </row>
    <row r="28" spans="2:7" ht="12.75">
      <c r="B28" s="2" t="s">
        <v>153</v>
      </c>
      <c r="C28" s="83"/>
      <c r="D28" s="19"/>
      <c r="E28" s="7"/>
      <c r="F28" s="7"/>
      <c r="G28" s="7"/>
    </row>
    <row r="29" spans="2:7" ht="3.75" customHeight="1">
      <c r="B29" s="10"/>
      <c r="C29" s="19"/>
      <c r="D29" s="19"/>
      <c r="E29" s="7"/>
      <c r="F29" s="19"/>
      <c r="G29" s="32"/>
    </row>
    <row r="30" spans="2:7" ht="12.75">
      <c r="B30" s="4" t="s">
        <v>154</v>
      </c>
      <c r="C30" s="19"/>
      <c r="D30" s="19"/>
      <c r="E30" s="7">
        <v>32439</v>
      </c>
      <c r="F30" s="19"/>
      <c r="G30" s="32">
        <v>49732</v>
      </c>
    </row>
    <row r="31" spans="2:7" ht="12.75">
      <c r="B31" s="4" t="s">
        <v>183</v>
      </c>
      <c r="C31" s="19"/>
      <c r="D31" s="19"/>
      <c r="E31" s="7">
        <v>42679</v>
      </c>
      <c r="F31" s="19"/>
      <c r="G31" s="32">
        <v>54203</v>
      </c>
    </row>
    <row r="32" spans="2:7" ht="12.75">
      <c r="B32" s="4" t="s">
        <v>176</v>
      </c>
      <c r="C32" s="19"/>
      <c r="D32" s="19"/>
      <c r="E32" s="7">
        <v>3992</v>
      </c>
      <c r="F32" s="19"/>
      <c r="G32" s="7">
        <v>15495</v>
      </c>
    </row>
    <row r="33" spans="2:7" ht="12.75">
      <c r="B33" s="4" t="s">
        <v>155</v>
      </c>
      <c r="C33" s="19"/>
      <c r="D33" s="19"/>
      <c r="E33" s="7">
        <v>397374</v>
      </c>
      <c r="F33" s="19"/>
      <c r="G33" s="7">
        <v>392047</v>
      </c>
    </row>
    <row r="34" spans="2:7" ht="17.25" customHeight="1">
      <c r="B34" s="10"/>
      <c r="C34" s="19"/>
      <c r="D34" s="19"/>
      <c r="E34" s="61">
        <f>SUM(E30:E33)</f>
        <v>476484</v>
      </c>
      <c r="F34" s="19"/>
      <c r="G34" s="61">
        <f>SUM(G30:G33)</f>
        <v>511477</v>
      </c>
    </row>
    <row r="35" spans="2:7" ht="17.25" customHeight="1" thickBot="1">
      <c r="B35" s="2" t="s">
        <v>156</v>
      </c>
      <c r="C35" s="19"/>
      <c r="D35" s="19"/>
      <c r="E35" s="96">
        <f>E26+E34</f>
        <v>719448</v>
      </c>
      <c r="F35" s="19"/>
      <c r="G35" s="46">
        <f>G26+G34</f>
        <v>789521</v>
      </c>
    </row>
    <row r="36" spans="2:7" ht="12.75">
      <c r="B36" s="10"/>
      <c r="C36" s="19"/>
      <c r="D36" s="19"/>
      <c r="E36" s="7"/>
      <c r="F36" s="19"/>
      <c r="G36" s="7"/>
    </row>
    <row r="37" spans="2:7" ht="12.75">
      <c r="B37" s="2" t="s">
        <v>157</v>
      </c>
      <c r="C37" s="19"/>
      <c r="D37" s="19"/>
      <c r="E37" s="7"/>
      <c r="F37" s="19"/>
      <c r="G37" s="7"/>
    </row>
    <row r="38" spans="2:7" ht="3.75" customHeight="1">
      <c r="B38" s="10"/>
      <c r="C38" s="19"/>
      <c r="D38" s="19"/>
      <c r="E38" s="7"/>
      <c r="F38" s="19"/>
      <c r="G38" s="7"/>
    </row>
    <row r="39" spans="2:7" ht="12.75">
      <c r="B39" s="2" t="s">
        <v>158</v>
      </c>
      <c r="C39" s="19"/>
      <c r="D39" s="19"/>
      <c r="E39" s="7"/>
      <c r="F39" s="19"/>
      <c r="G39" s="7"/>
    </row>
    <row r="40" spans="2:7" ht="3.75" customHeight="1">
      <c r="B40" s="10"/>
      <c r="C40" s="19"/>
      <c r="D40" s="19"/>
      <c r="E40" s="32"/>
      <c r="F40" s="19"/>
      <c r="G40" s="32"/>
    </row>
    <row r="41" spans="2:7" ht="12.75">
      <c r="B41" s="4" t="s">
        <v>284</v>
      </c>
      <c r="C41" s="19"/>
      <c r="D41" s="19"/>
      <c r="E41" s="7">
        <v>386678</v>
      </c>
      <c r="F41" s="19"/>
      <c r="G41" s="32">
        <v>386678</v>
      </c>
    </row>
    <row r="42" spans="2:7" ht="12.75">
      <c r="B42" s="4" t="s">
        <v>159</v>
      </c>
      <c r="C42" s="19"/>
      <c r="D42" s="19"/>
      <c r="E42" s="32">
        <v>-29478</v>
      </c>
      <c r="F42" s="19"/>
      <c r="G42" s="32">
        <v>-27666</v>
      </c>
    </row>
    <row r="43" spans="2:7" ht="12.75">
      <c r="B43" s="4" t="s">
        <v>181</v>
      </c>
      <c r="C43" s="19"/>
      <c r="D43" s="19"/>
      <c r="E43" s="30">
        <v>-2938</v>
      </c>
      <c r="F43" s="19"/>
      <c r="G43" s="108">
        <v>28335</v>
      </c>
    </row>
    <row r="44" spans="2:7" ht="15" customHeight="1">
      <c r="B44" s="4" t="s">
        <v>160</v>
      </c>
      <c r="C44" s="19"/>
      <c r="D44" s="19"/>
      <c r="E44" s="7">
        <f>SUM(E41:E43)</f>
        <v>354262</v>
      </c>
      <c r="F44" s="19"/>
      <c r="G44" s="32">
        <f>SUM(G41:G43)</f>
        <v>387347</v>
      </c>
    </row>
    <row r="45" spans="2:7" ht="12.75">
      <c r="B45" s="2" t="s">
        <v>185</v>
      </c>
      <c r="C45" s="19"/>
      <c r="D45" s="19"/>
      <c r="E45" s="7">
        <v>7986</v>
      </c>
      <c r="F45" s="19"/>
      <c r="G45" s="32">
        <v>26906</v>
      </c>
    </row>
    <row r="46" spans="2:7" ht="3.75" customHeight="1">
      <c r="B46" s="2"/>
      <c r="C46" s="19"/>
      <c r="D46" s="19"/>
      <c r="E46" s="7"/>
      <c r="F46" s="19"/>
      <c r="G46" s="32"/>
    </row>
    <row r="47" spans="2:7" ht="17.25" customHeight="1">
      <c r="B47" s="2" t="s">
        <v>161</v>
      </c>
      <c r="C47" s="19"/>
      <c r="D47" s="19"/>
      <c r="E47" s="95">
        <f>SUM(E44:E46)</f>
        <v>362248</v>
      </c>
      <c r="F47" s="19"/>
      <c r="G47" s="95">
        <f>SUM(G44:G46)</f>
        <v>414253</v>
      </c>
    </row>
    <row r="48" spans="2:7" ht="12.75">
      <c r="B48" s="10"/>
      <c r="C48" s="19"/>
      <c r="D48" s="19"/>
      <c r="E48" s="7"/>
      <c r="F48" s="19"/>
      <c r="G48" s="7"/>
    </row>
    <row r="49" spans="2:7" ht="12.75">
      <c r="B49" s="97" t="s">
        <v>162</v>
      </c>
      <c r="C49" s="19"/>
      <c r="D49" s="19"/>
      <c r="E49" s="7"/>
      <c r="F49" s="19"/>
      <c r="G49" s="7"/>
    </row>
    <row r="50" spans="2:7" ht="3.75" customHeight="1">
      <c r="B50" s="97"/>
      <c r="C50" s="19"/>
      <c r="D50" s="19"/>
      <c r="E50" s="7"/>
      <c r="F50" s="19"/>
      <c r="G50" s="7"/>
    </row>
    <row r="51" spans="2:7" ht="12.75">
      <c r="B51" s="64" t="s">
        <v>167</v>
      </c>
      <c r="C51" s="19"/>
      <c r="D51" s="19"/>
      <c r="E51" s="7">
        <v>30</v>
      </c>
      <c r="F51" s="19"/>
      <c r="G51" s="7">
        <v>55</v>
      </c>
    </row>
    <row r="52" spans="2:7" ht="12.75">
      <c r="B52" s="4" t="s">
        <v>177</v>
      </c>
      <c r="C52" s="19"/>
      <c r="D52" s="19"/>
      <c r="E52" s="7">
        <v>897</v>
      </c>
      <c r="F52" s="19"/>
      <c r="G52" s="7">
        <v>1294</v>
      </c>
    </row>
    <row r="53" spans="2:7" ht="17.25" customHeight="1">
      <c r="B53" s="31"/>
      <c r="C53" s="19"/>
      <c r="D53" s="19"/>
      <c r="E53" s="95">
        <f>SUM(E50:E52)</f>
        <v>927</v>
      </c>
      <c r="F53" s="19"/>
      <c r="G53" s="95">
        <f>SUM(G51:G52)</f>
        <v>1349</v>
      </c>
    </row>
    <row r="54" spans="2:7" ht="12.75">
      <c r="B54" s="10"/>
      <c r="C54" s="19"/>
      <c r="D54" s="19"/>
      <c r="E54" s="7"/>
      <c r="F54" s="19"/>
      <c r="G54" s="32"/>
    </row>
    <row r="55" spans="2:7" ht="12.75">
      <c r="B55" s="2" t="s">
        <v>163</v>
      </c>
      <c r="C55" s="19"/>
      <c r="D55" s="19"/>
      <c r="E55" s="7"/>
      <c r="F55" s="19"/>
      <c r="G55" s="32"/>
    </row>
    <row r="56" spans="2:7" ht="3.75" customHeight="1">
      <c r="B56" s="4" t="s">
        <v>160</v>
      </c>
      <c r="C56" s="19"/>
      <c r="D56" s="19"/>
      <c r="E56" s="7"/>
      <c r="F56" s="19"/>
      <c r="G56" s="32"/>
    </row>
    <row r="57" spans="2:7" ht="12.75">
      <c r="B57" s="64" t="s">
        <v>166</v>
      </c>
      <c r="C57" s="19"/>
      <c r="D57" s="19"/>
      <c r="E57" s="7">
        <v>318196</v>
      </c>
      <c r="F57" s="19"/>
      <c r="G57" s="7">
        <v>322018</v>
      </c>
    </row>
    <row r="58" spans="2:7" ht="12.75">
      <c r="B58" s="64" t="s">
        <v>184</v>
      </c>
      <c r="C58" s="19"/>
      <c r="D58" s="19"/>
      <c r="E58" s="7">
        <v>36649</v>
      </c>
      <c r="F58" s="19"/>
      <c r="G58" s="7">
        <v>50337</v>
      </c>
    </row>
    <row r="59" spans="2:7" ht="12.75">
      <c r="B59" s="64" t="s">
        <v>164</v>
      </c>
      <c r="C59" s="19"/>
      <c r="D59" s="19"/>
      <c r="E59" s="7">
        <v>1289</v>
      </c>
      <c r="F59" s="19"/>
      <c r="G59" s="32">
        <v>1426</v>
      </c>
    </row>
    <row r="60" spans="2:7" ht="12.75">
      <c r="B60" s="64" t="s">
        <v>165</v>
      </c>
      <c r="C60" s="19"/>
      <c r="D60" s="19"/>
      <c r="E60" s="32">
        <v>139</v>
      </c>
      <c r="F60" s="19"/>
      <c r="G60" s="32">
        <v>138</v>
      </c>
    </row>
    <row r="61" spans="2:7" ht="17.25" customHeight="1">
      <c r="B61" s="64"/>
      <c r="C61" s="19"/>
      <c r="D61" s="19"/>
      <c r="E61" s="61">
        <f>SUM(E57:E60)</f>
        <v>356273</v>
      </c>
      <c r="F61" s="19"/>
      <c r="G61" s="61">
        <f>SUM(G57:G60)</f>
        <v>373919</v>
      </c>
    </row>
    <row r="62" spans="2:7" ht="17.25" customHeight="1">
      <c r="B62" s="97" t="s">
        <v>168</v>
      </c>
      <c r="C62" s="19"/>
      <c r="D62" s="19"/>
      <c r="E62" s="32">
        <f>E53+E61</f>
        <v>357200</v>
      </c>
      <c r="F62" s="19"/>
      <c r="G62" s="32">
        <f>G53+G61</f>
        <v>375268</v>
      </c>
    </row>
    <row r="63" spans="2:7" ht="17.25" customHeight="1" thickBot="1">
      <c r="B63" s="97" t="s">
        <v>169</v>
      </c>
      <c r="C63" s="19"/>
      <c r="D63" s="19"/>
      <c r="E63" s="46">
        <f>E47+E62</f>
        <v>719448</v>
      </c>
      <c r="F63" s="19"/>
      <c r="G63" s="46">
        <f>G47+G62</f>
        <v>789521</v>
      </c>
    </row>
    <row r="64" spans="2:7" ht="12.75">
      <c r="B64" s="31"/>
      <c r="E64" s="32"/>
      <c r="G64" s="32"/>
    </row>
    <row r="65" spans="2:7" ht="12.75">
      <c r="B65" s="31"/>
      <c r="E65" s="29" t="s">
        <v>78</v>
      </c>
      <c r="F65" s="2"/>
      <c r="G65" s="29" t="s">
        <v>78</v>
      </c>
    </row>
    <row r="66" ht="6.75" customHeight="1">
      <c r="B66" s="31"/>
    </row>
    <row r="67" spans="2:7" ht="12.75" customHeight="1">
      <c r="B67" s="4" t="s">
        <v>170</v>
      </c>
      <c r="E67" s="33"/>
      <c r="F67" s="77"/>
      <c r="G67" s="33"/>
    </row>
    <row r="68" spans="2:8" ht="12.75" customHeight="1">
      <c r="B68" s="64" t="s">
        <v>280</v>
      </c>
      <c r="E68" s="33">
        <f>+(E35-E62-E45)/713361</f>
        <v>0.49660971093177225</v>
      </c>
      <c r="F68" s="4" t="s">
        <v>114</v>
      </c>
      <c r="G68" s="33">
        <f>(+G35-G62-G45)/717849</f>
        <v>0.5395939814640683</v>
      </c>
      <c r="H68" s="4" t="s">
        <v>114</v>
      </c>
    </row>
    <row r="69" spans="2:7" ht="14.25">
      <c r="B69" s="31"/>
      <c r="C69" s="75"/>
      <c r="E69" s="33"/>
      <c r="F69" s="72"/>
      <c r="G69" s="33"/>
    </row>
    <row r="70" spans="3:7" ht="14.25">
      <c r="C70" s="75"/>
      <c r="E70" s="33"/>
      <c r="F70" s="72"/>
      <c r="G70" s="33"/>
    </row>
    <row r="71" spans="2:7" ht="6.75" customHeight="1">
      <c r="B71" s="31"/>
      <c r="C71" s="75"/>
      <c r="E71" s="33"/>
      <c r="F71" s="72"/>
      <c r="G71" s="33"/>
    </row>
    <row r="72" spans="2:5" ht="12.75">
      <c r="B72" s="64" t="s">
        <v>114</v>
      </c>
      <c r="D72" s="14"/>
      <c r="E72" s="11"/>
    </row>
    <row r="73" spans="2:5" ht="11.25" customHeight="1">
      <c r="B73" s="10"/>
      <c r="D73" s="14"/>
      <c r="E73" s="11"/>
    </row>
    <row r="74" spans="2:5" ht="11.25" customHeight="1">
      <c r="B74" s="10"/>
      <c r="D74" s="14"/>
      <c r="E74" s="11"/>
    </row>
    <row r="75" spans="2:5" ht="11.25" customHeight="1">
      <c r="B75" s="10"/>
      <c r="D75" s="14"/>
      <c r="E75" s="11"/>
    </row>
    <row r="76" spans="2:5" ht="11.25" customHeight="1">
      <c r="B76" s="10"/>
      <c r="D76" s="14"/>
      <c r="E76" s="11"/>
    </row>
    <row r="77" spans="2:5" ht="11.25" customHeight="1">
      <c r="B77" s="10"/>
      <c r="D77" s="14"/>
      <c r="E77" s="11"/>
    </row>
    <row r="78" spans="2:5" ht="11.25" customHeight="1">
      <c r="B78" s="10"/>
      <c r="D78" s="14"/>
      <c r="E78" s="11"/>
    </row>
    <row r="79" spans="2:5" ht="11.25" customHeight="1">
      <c r="B79" s="10"/>
      <c r="D79" s="14"/>
      <c r="E79" s="11"/>
    </row>
    <row r="80" spans="2:5" ht="11.25" customHeight="1">
      <c r="B80" s="10"/>
      <c r="D80" s="14"/>
      <c r="E80" s="11"/>
    </row>
    <row r="81" ht="12.75">
      <c r="B81" s="10"/>
    </row>
    <row r="82" ht="12.75">
      <c r="B82" s="10"/>
    </row>
    <row r="83" ht="12.75">
      <c r="B83" s="10"/>
    </row>
    <row r="84" ht="12.75">
      <c r="B84" s="10"/>
    </row>
    <row r="85" ht="12.75">
      <c r="B85" s="10"/>
    </row>
    <row r="86" ht="12.75">
      <c r="B86" s="10"/>
    </row>
    <row r="87" ht="12.75">
      <c r="B87" s="10"/>
    </row>
    <row r="88" ht="12.75">
      <c r="B88" s="10"/>
    </row>
    <row r="89" ht="12.75">
      <c r="B89" s="10"/>
    </row>
  </sheetData>
  <sheetProtection password="CC52" sheet="1" objects="1" scenarios="1"/>
  <printOptions/>
  <pageMargins left="0.75" right="0" top="0.32" bottom="0.26" header="0.25" footer="0.26"/>
  <pageSetup firstPageNumber="2" useFirstPageNumber="1" horizontalDpi="600" verticalDpi="600" orientation="portrait" paperSize="9" scale="90"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codeName="Sheet3"/>
  <dimension ref="B6:Q69"/>
  <sheetViews>
    <sheetView showGridLines="0" workbookViewId="0" topLeftCell="A1">
      <selection activeCell="A1" sqref="A1"/>
    </sheetView>
  </sheetViews>
  <sheetFormatPr defaultColWidth="9.140625" defaultRowHeight="12.75"/>
  <cols>
    <col min="1" max="1" width="1.8515625" style="4" customWidth="1"/>
    <col min="2" max="2" width="2.140625" style="4" customWidth="1"/>
    <col min="3" max="3" width="32.7109375" style="4" customWidth="1"/>
    <col min="4" max="4" width="9.00390625" style="4" customWidth="1"/>
    <col min="5" max="5" width="8.57421875" style="4" customWidth="1"/>
    <col min="6" max="6" width="6.421875" style="4" customWidth="1"/>
    <col min="7" max="7" width="10.57421875" style="9" bestFit="1" customWidth="1"/>
    <col min="8" max="8" width="10.8515625" style="9" bestFit="1" customWidth="1"/>
    <col min="9" max="9" width="10.7109375" style="9" bestFit="1" customWidth="1"/>
    <col min="10" max="10" width="13.57421875" style="9" bestFit="1" customWidth="1"/>
    <col min="11" max="11" width="10.57421875" style="9" bestFit="1" customWidth="1"/>
    <col min="12" max="12" width="14.421875" style="9" bestFit="1" customWidth="1"/>
    <col min="13" max="13" width="10.7109375" style="9" bestFit="1" customWidth="1"/>
    <col min="14" max="14" width="1.421875" style="9" customWidth="1"/>
    <col min="15" max="15" width="10.57421875" style="4" bestFit="1" customWidth="1"/>
    <col min="16" max="16" width="1.421875" style="4" customWidth="1"/>
    <col min="17" max="17" width="10.7109375" style="4" bestFit="1" customWidth="1"/>
    <col min="18" max="16384" width="9.140625" style="4" customWidth="1"/>
  </cols>
  <sheetData>
    <row r="1" ht="12.75"/>
    <row r="2" ht="12.75"/>
    <row r="3" ht="12.75"/>
    <row r="4" ht="12.75"/>
    <row r="5" ht="16.5" customHeight="1"/>
    <row r="6" ht="15.75">
      <c r="B6" s="1" t="s">
        <v>29</v>
      </c>
    </row>
    <row r="7" ht="15.75">
      <c r="B7" s="1" t="s">
        <v>329</v>
      </c>
    </row>
    <row r="8" spans="2:17" ht="12" customHeight="1">
      <c r="B8" s="42"/>
      <c r="G8" s="32"/>
      <c r="H8" s="32"/>
      <c r="I8" s="32"/>
      <c r="J8" s="32"/>
      <c r="K8" s="32"/>
      <c r="L8" s="32"/>
      <c r="M8" s="32"/>
      <c r="N8" s="32"/>
      <c r="O8" s="99" t="s">
        <v>187</v>
      </c>
      <c r="P8" s="99"/>
      <c r="Q8" s="99" t="s">
        <v>27</v>
      </c>
    </row>
    <row r="9" spans="2:17" ht="18.75" thickBot="1">
      <c r="B9" s="41"/>
      <c r="G9" s="192" t="s">
        <v>174</v>
      </c>
      <c r="H9" s="192"/>
      <c r="I9" s="192"/>
      <c r="J9" s="192"/>
      <c r="K9" s="192"/>
      <c r="L9" s="192"/>
      <c r="M9" s="192"/>
      <c r="N9" s="27"/>
      <c r="O9" s="109" t="s">
        <v>186</v>
      </c>
      <c r="P9" s="107"/>
      <c r="Q9" s="109" t="s">
        <v>175</v>
      </c>
    </row>
    <row r="10" spans="2:16" ht="3.75" customHeight="1">
      <c r="B10" s="41"/>
      <c r="G10" s="27"/>
      <c r="H10" s="27"/>
      <c r="I10" s="27"/>
      <c r="J10" s="27"/>
      <c r="K10" s="27"/>
      <c r="L10" s="27"/>
      <c r="M10" s="27"/>
      <c r="N10" s="27"/>
      <c r="P10" s="19"/>
    </row>
    <row r="11" spans="8:16" ht="13.5" thickBot="1">
      <c r="H11" s="27"/>
      <c r="I11" s="192" t="s">
        <v>173</v>
      </c>
      <c r="J11" s="192"/>
      <c r="K11" s="192"/>
      <c r="L11" s="78"/>
      <c r="M11" s="44"/>
      <c r="N11" s="44"/>
      <c r="P11" s="19"/>
    </row>
    <row r="12" spans="7:16" ht="12.75">
      <c r="G12" s="103"/>
      <c r="H12" s="27"/>
      <c r="I12" s="27"/>
      <c r="J12" s="107" t="s">
        <v>26</v>
      </c>
      <c r="K12" s="27"/>
      <c r="L12" s="78"/>
      <c r="M12" s="44"/>
      <c r="N12" s="44"/>
      <c r="P12" s="19"/>
    </row>
    <row r="13" spans="7:16" ht="12.75">
      <c r="G13" s="45" t="s">
        <v>25</v>
      </c>
      <c r="H13" s="45" t="s">
        <v>110</v>
      </c>
      <c r="I13" s="45" t="s">
        <v>25</v>
      </c>
      <c r="J13" s="98" t="s">
        <v>180</v>
      </c>
      <c r="K13" s="98" t="s">
        <v>172</v>
      </c>
      <c r="L13" s="43" t="s">
        <v>134</v>
      </c>
      <c r="M13" s="44"/>
      <c r="N13" s="44"/>
      <c r="P13" s="19"/>
    </row>
    <row r="14" spans="7:16" ht="12.75">
      <c r="G14" s="45" t="s">
        <v>26</v>
      </c>
      <c r="H14" s="45" t="s">
        <v>111</v>
      </c>
      <c r="I14" s="45" t="s">
        <v>171</v>
      </c>
      <c r="J14" s="98" t="s">
        <v>4</v>
      </c>
      <c r="K14" s="45" t="s">
        <v>4</v>
      </c>
      <c r="L14" s="43" t="s">
        <v>135</v>
      </c>
      <c r="M14" s="43" t="s">
        <v>27</v>
      </c>
      <c r="N14" s="43"/>
      <c r="P14" s="19"/>
    </row>
    <row r="15" spans="7:17" s="3" customFormat="1" ht="12.75">
      <c r="G15" s="45" t="s">
        <v>28</v>
      </c>
      <c r="H15" s="45" t="s">
        <v>28</v>
      </c>
      <c r="I15" s="45" t="s">
        <v>28</v>
      </c>
      <c r="J15" s="45" t="s">
        <v>28</v>
      </c>
      <c r="K15" s="45" t="s">
        <v>28</v>
      </c>
      <c r="L15" s="45" t="s">
        <v>28</v>
      </c>
      <c r="M15" s="45" t="s">
        <v>28</v>
      </c>
      <c r="N15" s="45"/>
      <c r="O15" s="45" t="s">
        <v>28</v>
      </c>
      <c r="P15" s="45"/>
      <c r="Q15" s="45" t="s">
        <v>28</v>
      </c>
    </row>
    <row r="16" spans="7:16" s="3" customFormat="1" ht="3.75" customHeight="1">
      <c r="G16" s="45"/>
      <c r="H16" s="45"/>
      <c r="I16" s="45"/>
      <c r="J16" s="45"/>
      <c r="K16" s="45"/>
      <c r="L16" s="45"/>
      <c r="M16" s="45"/>
      <c r="N16" s="45"/>
      <c r="P16" s="20"/>
    </row>
    <row r="17" spans="2:16" ht="16.5" customHeight="1">
      <c r="B17" s="4" t="s">
        <v>121</v>
      </c>
      <c r="G17" s="4"/>
      <c r="H17" s="4"/>
      <c r="I17" s="4"/>
      <c r="J17" s="4"/>
      <c r="K17" s="4"/>
      <c r="L17" s="4"/>
      <c r="M17" s="4"/>
      <c r="N17" s="4"/>
      <c r="P17" s="19"/>
    </row>
    <row r="18" spans="3:17" ht="16.5" customHeight="1">
      <c r="C18" s="4" t="s">
        <v>196</v>
      </c>
      <c r="G18" s="9">
        <v>386678</v>
      </c>
      <c r="H18" s="9">
        <v>-27666</v>
      </c>
      <c r="I18" s="9">
        <v>472258</v>
      </c>
      <c r="J18" s="9">
        <v>33327</v>
      </c>
      <c r="K18" s="9">
        <f>117965-33327</f>
        <v>84638</v>
      </c>
      <c r="L18" s="9">
        <v>-548290</v>
      </c>
      <c r="M18" s="9">
        <f>SUM(G18:L18)</f>
        <v>400945</v>
      </c>
      <c r="N18" s="32"/>
      <c r="O18" s="9">
        <v>26906</v>
      </c>
      <c r="P18" s="32"/>
      <c r="Q18" s="6">
        <f>M18+O18</f>
        <v>427851</v>
      </c>
    </row>
    <row r="19" spans="3:17" ht="12.75">
      <c r="C19" s="4" t="s">
        <v>197</v>
      </c>
      <c r="N19" s="32"/>
      <c r="O19" s="9"/>
      <c r="P19" s="32"/>
      <c r="Q19" s="6"/>
    </row>
    <row r="20" spans="3:17" ht="12.75">
      <c r="C20" s="4" t="s">
        <v>198</v>
      </c>
      <c r="G20" s="9">
        <v>0</v>
      </c>
      <c r="H20" s="9">
        <v>0</v>
      </c>
      <c r="I20" s="9">
        <v>0</v>
      </c>
      <c r="J20" s="9">
        <v>0</v>
      </c>
      <c r="K20" s="9">
        <v>0</v>
      </c>
      <c r="L20" s="9">
        <v>-9988</v>
      </c>
      <c r="M20" s="9">
        <f>SUM(G20:L20)</f>
        <v>-9988</v>
      </c>
      <c r="N20" s="32"/>
      <c r="O20" s="9">
        <v>0</v>
      </c>
      <c r="P20" s="32"/>
      <c r="Q20" s="6">
        <f>M20+O20</f>
        <v>-9988</v>
      </c>
    </row>
    <row r="21" spans="3:17" ht="12.75">
      <c r="C21" s="4" t="s">
        <v>199</v>
      </c>
      <c r="G21" s="9">
        <v>0</v>
      </c>
      <c r="H21" s="9">
        <v>0</v>
      </c>
      <c r="I21" s="9">
        <v>0</v>
      </c>
      <c r="J21" s="9">
        <v>0</v>
      </c>
      <c r="K21" s="9">
        <v>0</v>
      </c>
      <c r="L21" s="9">
        <v>-3610</v>
      </c>
      <c r="M21" s="9">
        <f>SUM(G21:L21)</f>
        <v>-3610</v>
      </c>
      <c r="N21" s="32"/>
      <c r="O21" s="9">
        <v>0</v>
      </c>
      <c r="P21" s="32"/>
      <c r="Q21" s="6">
        <f>M21+O21</f>
        <v>-3610</v>
      </c>
    </row>
    <row r="22" spans="7:17" ht="3.75" customHeight="1">
      <c r="G22" s="30"/>
      <c r="H22" s="30"/>
      <c r="I22" s="30"/>
      <c r="J22" s="30"/>
      <c r="K22" s="30"/>
      <c r="L22" s="30"/>
      <c r="M22" s="30"/>
      <c r="N22" s="32"/>
      <c r="O22" s="30"/>
      <c r="P22" s="32"/>
      <c r="Q22" s="114"/>
    </row>
    <row r="23" spans="2:17" ht="12.75">
      <c r="B23" s="4" t="s">
        <v>200</v>
      </c>
      <c r="G23" s="32">
        <f aca="true" t="shared" si="0" ref="G23:M23">SUM(G18:G21)</f>
        <v>386678</v>
      </c>
      <c r="H23" s="32">
        <f t="shared" si="0"/>
        <v>-27666</v>
      </c>
      <c r="I23" s="32">
        <f t="shared" si="0"/>
        <v>472258</v>
      </c>
      <c r="J23" s="32">
        <f t="shared" si="0"/>
        <v>33327</v>
      </c>
      <c r="K23" s="32">
        <f t="shared" si="0"/>
        <v>84638</v>
      </c>
      <c r="L23" s="32">
        <f t="shared" si="0"/>
        <v>-561888</v>
      </c>
      <c r="M23" s="32">
        <f t="shared" si="0"/>
        <v>387347</v>
      </c>
      <c r="N23" s="32"/>
      <c r="O23" s="32">
        <f>SUM(O18:O21)</f>
        <v>26906</v>
      </c>
      <c r="P23" s="32"/>
      <c r="Q23" s="32">
        <f>SUM(Q18:Q21)</f>
        <v>414253</v>
      </c>
    </row>
    <row r="24" spans="2:17" ht="16.5" customHeight="1">
      <c r="B24" s="4" t="s">
        <v>201</v>
      </c>
      <c r="G24" s="9">
        <v>0</v>
      </c>
      <c r="H24" s="9">
        <v>0</v>
      </c>
      <c r="I24" s="9">
        <v>0</v>
      </c>
      <c r="J24" s="9">
        <v>0</v>
      </c>
      <c r="K24" s="9">
        <v>0</v>
      </c>
      <c r="L24" s="9">
        <v>17752</v>
      </c>
      <c r="M24" s="9">
        <f>SUM(G24:L24)</f>
        <v>17752</v>
      </c>
      <c r="N24" s="32"/>
      <c r="O24" s="9">
        <v>0</v>
      </c>
      <c r="P24" s="32"/>
      <c r="Q24" s="6">
        <f>M24+O24</f>
        <v>17752</v>
      </c>
    </row>
    <row r="25" spans="14:17" ht="16.5" customHeight="1">
      <c r="N25" s="32"/>
      <c r="O25" s="9"/>
      <c r="P25" s="32"/>
      <c r="Q25" s="6"/>
    </row>
    <row r="26" spans="14:17" ht="5.25" customHeight="1">
      <c r="N26" s="32"/>
      <c r="O26" s="9"/>
      <c r="P26" s="32"/>
      <c r="Q26" s="6"/>
    </row>
    <row r="27" spans="7:17" ht="12.75">
      <c r="G27" s="115">
        <f aca="true" t="shared" si="1" ref="G27:Q27">SUM(G23:G24)</f>
        <v>386678</v>
      </c>
      <c r="H27" s="115">
        <f t="shared" si="1"/>
        <v>-27666</v>
      </c>
      <c r="I27" s="115">
        <f t="shared" si="1"/>
        <v>472258</v>
      </c>
      <c r="J27" s="115">
        <f t="shared" si="1"/>
        <v>33327</v>
      </c>
      <c r="K27" s="115">
        <f t="shared" si="1"/>
        <v>84638</v>
      </c>
      <c r="L27" s="115">
        <f t="shared" si="1"/>
        <v>-544136</v>
      </c>
      <c r="M27" s="115">
        <f t="shared" si="1"/>
        <v>405099</v>
      </c>
      <c r="N27" s="32"/>
      <c r="O27" s="115">
        <f t="shared" si="1"/>
        <v>26906</v>
      </c>
      <c r="P27" s="32"/>
      <c r="Q27" s="115">
        <f t="shared" si="1"/>
        <v>432005</v>
      </c>
    </row>
    <row r="28" spans="7:17" s="19" customFormat="1" ht="4.5" customHeight="1">
      <c r="G28" s="32"/>
      <c r="H28" s="32"/>
      <c r="I28" s="32"/>
      <c r="J28" s="32"/>
      <c r="K28" s="32"/>
      <c r="L28" s="32"/>
      <c r="M28" s="32"/>
      <c r="N28" s="32"/>
      <c r="O28" s="32"/>
      <c r="P28" s="32"/>
      <c r="Q28" s="7"/>
    </row>
    <row r="29" spans="2:17" ht="12.75">
      <c r="B29" s="4" t="s">
        <v>76</v>
      </c>
      <c r="G29" s="32">
        <v>0</v>
      </c>
      <c r="H29" s="32">
        <v>0</v>
      </c>
      <c r="I29" s="32">
        <v>0</v>
      </c>
      <c r="J29" s="32">
        <v>0</v>
      </c>
      <c r="K29" s="32">
        <v>1679</v>
      </c>
      <c r="L29" s="32">
        <v>0</v>
      </c>
      <c r="M29" s="9">
        <f>SUM(G29:L29)</f>
        <v>1679</v>
      </c>
      <c r="N29" s="32"/>
      <c r="O29" s="94">
        <v>0</v>
      </c>
      <c r="P29" s="94"/>
      <c r="Q29" s="6">
        <f>M29+O29</f>
        <v>1679</v>
      </c>
    </row>
    <row r="30" spans="2:17" ht="12.75">
      <c r="B30" s="70" t="s">
        <v>286</v>
      </c>
      <c r="G30" s="32">
        <v>0</v>
      </c>
      <c r="H30" s="32">
        <v>-1812</v>
      </c>
      <c r="I30" s="32">
        <v>0</v>
      </c>
      <c r="J30" s="32">
        <v>0</v>
      </c>
      <c r="K30" s="32">
        <v>0</v>
      </c>
      <c r="L30" s="32">
        <v>0</v>
      </c>
      <c r="M30" s="9">
        <f>SUM(G30:L30)</f>
        <v>-1812</v>
      </c>
      <c r="N30" s="32"/>
      <c r="O30" s="9">
        <v>0</v>
      </c>
      <c r="P30" s="32"/>
      <c r="Q30" s="6">
        <f>M30+O30</f>
        <v>-1812</v>
      </c>
    </row>
    <row r="31" spans="2:14" ht="12.75">
      <c r="B31" s="70" t="s">
        <v>275</v>
      </c>
      <c r="G31" s="4"/>
      <c r="H31" s="4"/>
      <c r="I31" s="4"/>
      <c r="J31" s="4"/>
      <c r="K31" s="4"/>
      <c r="L31" s="4"/>
      <c r="M31" s="9">
        <f>SUM(G31:L31)</f>
        <v>0</v>
      </c>
      <c r="N31" s="4"/>
    </row>
    <row r="32" spans="2:17" ht="12.75">
      <c r="B32" s="70"/>
      <c r="C32" s="4" t="s">
        <v>274</v>
      </c>
      <c r="G32" s="32">
        <v>0</v>
      </c>
      <c r="H32" s="32">
        <v>0</v>
      </c>
      <c r="I32" s="32">
        <v>0</v>
      </c>
      <c r="J32" s="32">
        <v>0</v>
      </c>
      <c r="K32" s="32">
        <v>0</v>
      </c>
      <c r="L32" s="32">
        <v>0</v>
      </c>
      <c r="M32" s="9">
        <f>SUM(G32:L32)</f>
        <v>0</v>
      </c>
      <c r="N32" s="32"/>
      <c r="O32" s="9">
        <v>-19029</v>
      </c>
      <c r="P32" s="32"/>
      <c r="Q32" s="6">
        <f>M32+O32</f>
        <v>-19029</v>
      </c>
    </row>
    <row r="33" spans="2:17" ht="12.75">
      <c r="B33" s="4" t="s">
        <v>330</v>
      </c>
      <c r="G33" s="9">
        <v>0</v>
      </c>
      <c r="H33" s="9">
        <v>0</v>
      </c>
      <c r="I33" s="9">
        <v>0</v>
      </c>
      <c r="J33" s="9">
        <v>0</v>
      </c>
      <c r="K33" s="9">
        <v>0</v>
      </c>
      <c r="L33" s="9">
        <f>+'Income Statement '!H52</f>
        <v>-50704</v>
      </c>
      <c r="M33" s="9">
        <f>SUM(G33:L33)</f>
        <v>-50704</v>
      </c>
      <c r="N33" s="32"/>
      <c r="O33" s="9">
        <f>+'Income Statement '!H53</f>
        <v>109</v>
      </c>
      <c r="P33" s="32"/>
      <c r="Q33" s="6">
        <f>M33+O33</f>
        <v>-50595</v>
      </c>
    </row>
    <row r="34" spans="2:16" ht="16.5" customHeight="1" hidden="1">
      <c r="B34" s="4" t="s">
        <v>101</v>
      </c>
      <c r="N34" s="32"/>
      <c r="P34" s="19"/>
    </row>
    <row r="35" spans="2:16" ht="16.5" customHeight="1" hidden="1">
      <c r="B35" s="4" t="s">
        <v>102</v>
      </c>
      <c r="G35" s="9">
        <v>0</v>
      </c>
      <c r="L35" s="9">
        <v>0</v>
      </c>
      <c r="M35" s="9">
        <f>SUM(G35:L35)</f>
        <v>0</v>
      </c>
      <c r="N35" s="32"/>
      <c r="P35" s="19"/>
    </row>
    <row r="36" spans="2:16" ht="16.5" customHeight="1" hidden="1">
      <c r="B36" s="4" t="s">
        <v>103</v>
      </c>
      <c r="N36" s="32"/>
      <c r="P36" s="19"/>
    </row>
    <row r="37" spans="2:16" ht="16.5" customHeight="1" hidden="1">
      <c r="B37" s="4" t="s">
        <v>104</v>
      </c>
      <c r="N37" s="32"/>
      <c r="P37" s="19"/>
    </row>
    <row r="38" spans="2:16" ht="16.5" customHeight="1" hidden="1">
      <c r="B38" s="4" t="s">
        <v>105</v>
      </c>
      <c r="G38" s="9">
        <v>0</v>
      </c>
      <c r="L38" s="9">
        <v>0</v>
      </c>
      <c r="M38" s="9">
        <f>SUM(G38:L38)</f>
        <v>0</v>
      </c>
      <c r="N38" s="32"/>
      <c r="P38" s="19"/>
    </row>
    <row r="39" spans="14:16" ht="3" customHeight="1">
      <c r="N39" s="32"/>
      <c r="P39" s="19"/>
    </row>
    <row r="40" spans="2:17" ht="13.5" thickBot="1">
      <c r="B40" s="4" t="s">
        <v>303</v>
      </c>
      <c r="C40" s="60"/>
      <c r="D40" s="60"/>
      <c r="E40" s="10"/>
      <c r="F40" s="10"/>
      <c r="G40" s="46">
        <f aca="true" t="shared" si="2" ref="G40:M40">SUM(G27:G38)</f>
        <v>386678</v>
      </c>
      <c r="H40" s="46">
        <f t="shared" si="2"/>
        <v>-29478</v>
      </c>
      <c r="I40" s="46">
        <f t="shared" si="2"/>
        <v>472258</v>
      </c>
      <c r="J40" s="46">
        <f t="shared" si="2"/>
        <v>33327</v>
      </c>
      <c r="K40" s="46">
        <f t="shared" si="2"/>
        <v>86317</v>
      </c>
      <c r="L40" s="46">
        <f t="shared" si="2"/>
        <v>-594840</v>
      </c>
      <c r="M40" s="46">
        <f t="shared" si="2"/>
        <v>354262</v>
      </c>
      <c r="N40" s="32"/>
      <c r="O40" s="46">
        <f>SUM(O27:O38)</f>
        <v>7986</v>
      </c>
      <c r="P40" s="32"/>
      <c r="Q40" s="46">
        <f>SUM(Q27:Q38)</f>
        <v>362248</v>
      </c>
    </row>
    <row r="41" spans="7:16" ht="10.5" customHeight="1">
      <c r="G41" s="4"/>
      <c r="H41" s="4"/>
      <c r="I41" s="4"/>
      <c r="J41" s="4"/>
      <c r="K41" s="4"/>
      <c r="L41" s="4"/>
      <c r="M41" s="4"/>
      <c r="N41" s="19"/>
      <c r="P41" s="19"/>
    </row>
    <row r="42" spans="7:16" ht="12.75">
      <c r="G42" s="4"/>
      <c r="H42" s="4"/>
      <c r="I42" s="4"/>
      <c r="J42" s="4"/>
      <c r="K42" s="4"/>
      <c r="L42" s="6"/>
      <c r="M42" s="4"/>
      <c r="N42" s="19"/>
      <c r="P42" s="19"/>
    </row>
    <row r="43" spans="2:16" ht="12.75">
      <c r="B43" s="4" t="s">
        <v>107</v>
      </c>
      <c r="G43" s="4"/>
      <c r="H43" s="4"/>
      <c r="I43" s="4"/>
      <c r="J43" s="4"/>
      <c r="K43" s="4"/>
      <c r="L43" s="4"/>
      <c r="M43" s="4"/>
      <c r="N43" s="19"/>
      <c r="P43" s="19"/>
    </row>
    <row r="44" spans="3:17" ht="16.5" customHeight="1">
      <c r="C44" s="4" t="s">
        <v>196</v>
      </c>
      <c r="G44" s="9">
        <v>420005</v>
      </c>
      <c r="H44" s="9">
        <v>0</v>
      </c>
      <c r="I44" s="9">
        <v>502716</v>
      </c>
      <c r="J44" s="9">
        <v>0</v>
      </c>
      <c r="K44" s="9">
        <v>85112</v>
      </c>
      <c r="L44" s="9">
        <v>-527359</v>
      </c>
      <c r="M44" s="9">
        <f>SUM(G44:L44)</f>
        <v>480474</v>
      </c>
      <c r="N44" s="32"/>
      <c r="O44" s="9">
        <v>26881</v>
      </c>
      <c r="P44" s="32"/>
      <c r="Q44" s="6">
        <f>SUM(M44:O44)</f>
        <v>507355</v>
      </c>
    </row>
    <row r="45" spans="3:17" ht="16.5" customHeight="1">
      <c r="C45" s="4" t="s">
        <v>197</v>
      </c>
      <c r="N45" s="32"/>
      <c r="O45" s="9"/>
      <c r="P45" s="32"/>
      <c r="Q45" s="6"/>
    </row>
    <row r="46" spans="3:17" ht="12.75">
      <c r="C46" s="4" t="s">
        <v>198</v>
      </c>
      <c r="G46" s="9">
        <v>0</v>
      </c>
      <c r="H46" s="9">
        <v>0</v>
      </c>
      <c r="I46" s="9">
        <v>0</v>
      </c>
      <c r="J46" s="9">
        <v>0</v>
      </c>
      <c r="K46" s="9">
        <v>0</v>
      </c>
      <c r="L46" s="9">
        <v>-17441</v>
      </c>
      <c r="M46" s="9">
        <f>SUM(G46:L46)</f>
        <v>-17441</v>
      </c>
      <c r="N46" s="32"/>
      <c r="O46" s="9">
        <v>0</v>
      </c>
      <c r="P46" s="32"/>
      <c r="Q46" s="6">
        <f>SUM(M46:O46)</f>
        <v>-17441</v>
      </c>
    </row>
    <row r="47" spans="3:17" ht="12.75">
      <c r="C47" s="4" t="s">
        <v>199</v>
      </c>
      <c r="G47" s="32">
        <v>0</v>
      </c>
      <c r="H47" s="32">
        <v>0</v>
      </c>
      <c r="I47" s="32">
        <v>0</v>
      </c>
      <c r="J47" s="32">
        <v>0</v>
      </c>
      <c r="K47" s="32">
        <v>0</v>
      </c>
      <c r="L47" s="32">
        <v>-3610</v>
      </c>
      <c r="M47" s="32">
        <f>SUM(G47:L47)</f>
        <v>-3610</v>
      </c>
      <c r="N47" s="32"/>
      <c r="O47" s="32">
        <v>0</v>
      </c>
      <c r="P47" s="32"/>
      <c r="Q47" s="7">
        <f>SUM(M47:O47)</f>
        <v>-3610</v>
      </c>
    </row>
    <row r="48" spans="7:17" ht="8.25" customHeight="1">
      <c r="G48" s="30"/>
      <c r="H48" s="30"/>
      <c r="I48" s="30"/>
      <c r="J48" s="30"/>
      <c r="K48" s="30"/>
      <c r="L48" s="30"/>
      <c r="M48" s="30"/>
      <c r="N48" s="32"/>
      <c r="O48" s="30"/>
      <c r="P48" s="32"/>
      <c r="Q48" s="114"/>
    </row>
    <row r="49" spans="2:17" ht="12.75">
      <c r="B49" s="4" t="s">
        <v>202</v>
      </c>
      <c r="G49" s="9">
        <f aca="true" t="shared" si="3" ref="G49:M49">SUM(G44:G47)</f>
        <v>420005</v>
      </c>
      <c r="H49" s="9">
        <f t="shared" si="3"/>
        <v>0</v>
      </c>
      <c r="I49" s="9">
        <f t="shared" si="3"/>
        <v>502716</v>
      </c>
      <c r="J49" s="9">
        <f t="shared" si="3"/>
        <v>0</v>
      </c>
      <c r="K49" s="9">
        <f t="shared" si="3"/>
        <v>85112</v>
      </c>
      <c r="L49" s="9">
        <f t="shared" si="3"/>
        <v>-548410</v>
      </c>
      <c r="M49" s="9">
        <f t="shared" si="3"/>
        <v>459423</v>
      </c>
      <c r="N49" s="32"/>
      <c r="O49" s="9">
        <f>SUM(O44:O47)</f>
        <v>26881</v>
      </c>
      <c r="P49" s="32"/>
      <c r="Q49" s="9">
        <f>SUM(Q44:Q47)</f>
        <v>486304</v>
      </c>
    </row>
    <row r="50" spans="2:17" ht="12.75">
      <c r="B50" s="4" t="s">
        <v>76</v>
      </c>
      <c r="G50" s="32">
        <v>0</v>
      </c>
      <c r="H50" s="32">
        <v>0</v>
      </c>
      <c r="I50" s="32">
        <v>0</v>
      </c>
      <c r="J50" s="32">
        <v>0</v>
      </c>
      <c r="K50" s="9">
        <v>-4979</v>
      </c>
      <c r="L50" s="32">
        <v>0</v>
      </c>
      <c r="M50" s="32">
        <f>SUM(G50:L50)</f>
        <v>-4979</v>
      </c>
      <c r="N50" s="32"/>
      <c r="O50" s="94">
        <v>2</v>
      </c>
      <c r="P50" s="94"/>
      <c r="Q50" s="6">
        <f>SUM(M50:O50)</f>
        <v>-4977</v>
      </c>
    </row>
    <row r="51" spans="2:16" ht="12.75">
      <c r="B51" s="4" t="s">
        <v>100</v>
      </c>
      <c r="N51" s="32"/>
      <c r="P51" s="19"/>
    </row>
    <row r="52" spans="2:17" ht="12.75">
      <c r="B52" s="70" t="s">
        <v>122</v>
      </c>
      <c r="G52" s="32">
        <v>0</v>
      </c>
      <c r="H52" s="32">
        <v>0</v>
      </c>
      <c r="I52" s="32">
        <v>0</v>
      </c>
      <c r="J52" s="32">
        <v>0</v>
      </c>
      <c r="K52" s="9">
        <v>4505</v>
      </c>
      <c r="L52" s="32">
        <v>-4505</v>
      </c>
      <c r="M52" s="9">
        <f>SUM(G52:L52)</f>
        <v>0</v>
      </c>
      <c r="N52" s="32"/>
      <c r="O52" s="9">
        <v>0</v>
      </c>
      <c r="P52" s="32"/>
      <c r="Q52" s="6">
        <f>SUM(M52:O52)</f>
        <v>0</v>
      </c>
    </row>
    <row r="53" spans="2:17" ht="12.75">
      <c r="B53" s="70" t="s">
        <v>182</v>
      </c>
      <c r="G53" s="32">
        <v>0</v>
      </c>
      <c r="H53" s="32">
        <v>0</v>
      </c>
      <c r="I53" s="32">
        <v>0</v>
      </c>
      <c r="J53" s="32">
        <v>0</v>
      </c>
      <c r="K53" s="9">
        <v>0</v>
      </c>
      <c r="L53" s="32">
        <v>0</v>
      </c>
      <c r="M53" s="32">
        <f>SUM(G53:L53)</f>
        <v>0</v>
      </c>
      <c r="N53" s="32"/>
      <c r="O53" s="9">
        <v>4</v>
      </c>
      <c r="P53" s="32"/>
      <c r="Q53" s="6">
        <f>SUM(M53:O53)</f>
        <v>4</v>
      </c>
    </row>
    <row r="54" spans="2:17" ht="12.75">
      <c r="B54" s="70" t="s">
        <v>286</v>
      </c>
      <c r="G54" s="32">
        <v>0</v>
      </c>
      <c r="H54" s="32">
        <v>-58124</v>
      </c>
      <c r="I54" s="32">
        <v>0</v>
      </c>
      <c r="J54" s="32">
        <v>0</v>
      </c>
      <c r="K54" s="73">
        <v>0</v>
      </c>
      <c r="L54" s="32">
        <v>0</v>
      </c>
      <c r="M54" s="9">
        <f>SUM(G54:L54)</f>
        <v>-58124</v>
      </c>
      <c r="N54" s="32"/>
      <c r="O54" s="9">
        <v>0</v>
      </c>
      <c r="P54" s="32"/>
      <c r="Q54" s="6">
        <f>SUM(M54:O54)</f>
        <v>-58124</v>
      </c>
    </row>
    <row r="55" spans="2:17" ht="12.75">
      <c r="B55" s="70" t="s">
        <v>203</v>
      </c>
      <c r="G55" s="32"/>
      <c r="H55" s="32"/>
      <c r="I55" s="32"/>
      <c r="J55" s="32"/>
      <c r="K55" s="73"/>
      <c r="L55" s="32"/>
      <c r="N55" s="32"/>
      <c r="O55" s="9"/>
      <c r="P55" s="32"/>
      <c r="Q55" s="6"/>
    </row>
    <row r="56" spans="2:17" ht="12.75">
      <c r="B56" s="70" t="s">
        <v>276</v>
      </c>
      <c r="G56" s="32">
        <v>-33327</v>
      </c>
      <c r="H56" s="32">
        <v>30458</v>
      </c>
      <c r="I56" s="32">
        <v>-30458</v>
      </c>
      <c r="J56" s="32">
        <v>33327</v>
      </c>
      <c r="K56" s="73">
        <v>0</v>
      </c>
      <c r="L56" s="32">
        <v>0</v>
      </c>
      <c r="M56" s="9">
        <f>SUM(G56:L56)</f>
        <v>0</v>
      </c>
      <c r="N56" s="32"/>
      <c r="O56" s="9">
        <v>0</v>
      </c>
      <c r="P56" s="32"/>
      <c r="Q56" s="6">
        <f>SUM(M56:O56)</f>
        <v>0</v>
      </c>
    </row>
    <row r="57" spans="2:17" ht="12.75">
      <c r="B57" s="4" t="s">
        <v>330</v>
      </c>
      <c r="G57" s="9">
        <v>0</v>
      </c>
      <c r="H57" s="9">
        <v>0</v>
      </c>
      <c r="I57" s="9">
        <v>0</v>
      </c>
      <c r="J57" s="9">
        <v>0</v>
      </c>
      <c r="K57" s="73">
        <v>0</v>
      </c>
      <c r="L57" s="9">
        <v>-8973</v>
      </c>
      <c r="M57" s="9">
        <f>SUM(G57:L57)</f>
        <v>-8973</v>
      </c>
      <c r="N57" s="32"/>
      <c r="O57" s="9">
        <v>19</v>
      </c>
      <c r="P57" s="32"/>
      <c r="Q57" s="6">
        <f>SUM(M57:O57)</f>
        <v>-8954</v>
      </c>
    </row>
    <row r="58" spans="2:16" ht="12.75" hidden="1">
      <c r="B58" s="4" t="s">
        <v>101</v>
      </c>
      <c r="K58" s="73"/>
      <c r="N58" s="32"/>
      <c r="P58" s="19"/>
    </row>
    <row r="59" spans="2:16" ht="16.5" customHeight="1" hidden="1">
      <c r="B59" s="4" t="s">
        <v>102</v>
      </c>
      <c r="G59" s="9">
        <v>0</v>
      </c>
      <c r="K59" s="73"/>
      <c r="L59" s="9">
        <v>0</v>
      </c>
      <c r="M59" s="9">
        <f>SUM(G59:L59)</f>
        <v>0</v>
      </c>
      <c r="N59" s="32"/>
      <c r="P59" s="19"/>
    </row>
    <row r="60" spans="2:16" ht="16.5" customHeight="1" hidden="1">
      <c r="B60" s="4" t="s">
        <v>103</v>
      </c>
      <c r="K60" s="73"/>
      <c r="N60" s="32"/>
      <c r="P60" s="19"/>
    </row>
    <row r="61" spans="2:16" ht="16.5" customHeight="1" hidden="1">
      <c r="B61" s="4" t="s">
        <v>104</v>
      </c>
      <c r="K61" s="73"/>
      <c r="N61" s="32"/>
      <c r="P61" s="19"/>
    </row>
    <row r="62" spans="2:16" ht="16.5" customHeight="1" hidden="1">
      <c r="B62" s="4" t="s">
        <v>105</v>
      </c>
      <c r="G62" s="9">
        <v>0</v>
      </c>
      <c r="K62" s="73"/>
      <c r="L62" s="9">
        <v>0</v>
      </c>
      <c r="M62" s="9">
        <f>SUM(G62:L62)</f>
        <v>0</v>
      </c>
      <c r="N62" s="32"/>
      <c r="P62" s="19"/>
    </row>
    <row r="63" spans="11:16" ht="6.75" customHeight="1">
      <c r="K63" s="73"/>
      <c r="N63" s="32"/>
      <c r="P63" s="19"/>
    </row>
    <row r="64" spans="2:17" ht="16.5" customHeight="1" thickBot="1">
      <c r="B64" s="4" t="s">
        <v>245</v>
      </c>
      <c r="C64" s="60"/>
      <c r="D64" s="60"/>
      <c r="E64" s="10"/>
      <c r="F64" s="10"/>
      <c r="G64" s="46">
        <f aca="true" t="shared" si="4" ref="G64:Q64">SUM(G49:G57)</f>
        <v>386678</v>
      </c>
      <c r="H64" s="46">
        <f t="shared" si="4"/>
        <v>-27666</v>
      </c>
      <c r="I64" s="46">
        <f t="shared" si="4"/>
        <v>472258</v>
      </c>
      <c r="J64" s="46">
        <f t="shared" si="4"/>
        <v>33327</v>
      </c>
      <c r="K64" s="46">
        <f t="shared" si="4"/>
        <v>84638</v>
      </c>
      <c r="L64" s="46">
        <f t="shared" si="4"/>
        <v>-561888</v>
      </c>
      <c r="M64" s="46">
        <f t="shared" si="4"/>
        <v>387347</v>
      </c>
      <c r="N64" s="32"/>
      <c r="O64" s="46">
        <f t="shared" si="4"/>
        <v>26906</v>
      </c>
      <c r="P64" s="32"/>
      <c r="Q64" s="46">
        <f t="shared" si="4"/>
        <v>414253</v>
      </c>
    </row>
    <row r="69" ht="12.75">
      <c r="Q69" s="6"/>
    </row>
  </sheetData>
  <sheetProtection password="CC52" sheet="1" objects="1" scenarios="1"/>
  <mergeCells count="2">
    <mergeCell ref="G9:M9"/>
    <mergeCell ref="I11:K11"/>
  </mergeCells>
  <printOptions/>
  <pageMargins left="0.5" right="0.2" top="0" bottom="0" header="0.23" footer="0.01"/>
  <pageSetup firstPageNumber="3" useFirstPageNumber="1" horizontalDpi="600" verticalDpi="600" orientation="landscape" paperSize="9" scale="78"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codeName="Sheet4"/>
  <dimension ref="B7:N198"/>
  <sheetViews>
    <sheetView showGridLines="0" workbookViewId="0" topLeftCell="A1">
      <selection activeCell="A1" sqref="A1"/>
    </sheetView>
  </sheetViews>
  <sheetFormatPr defaultColWidth="9.140625" defaultRowHeight="12.75"/>
  <cols>
    <col min="1" max="1" width="4.28125" style="4" customWidth="1"/>
    <col min="2" max="2" width="2.421875" style="4" customWidth="1"/>
    <col min="3" max="3" width="3.7109375" style="4" customWidth="1"/>
    <col min="4" max="4" width="29.28125" style="4" customWidth="1"/>
    <col min="5" max="5" width="27.421875" style="4" customWidth="1"/>
    <col min="6" max="6" width="13.140625" style="4" customWidth="1"/>
    <col min="7" max="7" width="2.8515625" style="19" customWidth="1"/>
    <col min="8" max="8" width="13.140625" style="4" bestFit="1" customWidth="1"/>
    <col min="9" max="9" width="13.57421875" style="4" customWidth="1"/>
    <col min="10" max="11" width="14.421875" style="4" bestFit="1" customWidth="1"/>
    <col min="12" max="16384" width="9.140625" style="4" customWidth="1"/>
  </cols>
  <sheetData>
    <row r="1" ht="12.75"/>
    <row r="2" ht="12.75"/>
    <row r="3" ht="12.75"/>
    <row r="4" ht="12.75"/>
    <row r="5" ht="12.75"/>
    <row r="6" ht="6" customHeight="1"/>
    <row r="7" ht="12.75">
      <c r="B7" s="2" t="s">
        <v>30</v>
      </c>
    </row>
    <row r="8" ht="12.75">
      <c r="B8" s="2" t="s">
        <v>329</v>
      </c>
    </row>
    <row r="9" ht="6" customHeight="1">
      <c r="B9" s="2"/>
    </row>
    <row r="10" spans="2:8" ht="12.75">
      <c r="B10" s="2"/>
      <c r="F10" s="78" t="s">
        <v>68</v>
      </c>
      <c r="G10" s="107"/>
      <c r="H10" s="78" t="s">
        <v>333</v>
      </c>
    </row>
    <row r="11" spans="2:10" ht="12.75">
      <c r="B11" s="2"/>
      <c r="F11" s="78" t="s">
        <v>304</v>
      </c>
      <c r="G11" s="107"/>
      <c r="H11" s="78" t="s">
        <v>304</v>
      </c>
      <c r="J11" s="2"/>
    </row>
    <row r="12" spans="6:10" ht="12.75">
      <c r="F12" s="184" t="s">
        <v>296</v>
      </c>
      <c r="G12" s="110"/>
      <c r="H12" s="184" t="s">
        <v>193</v>
      </c>
      <c r="J12" s="2"/>
    </row>
    <row r="13" spans="6:10" ht="12.75">
      <c r="F13" s="99"/>
      <c r="G13" s="107"/>
      <c r="H13" s="78" t="s">
        <v>192</v>
      </c>
      <c r="J13" s="2"/>
    </row>
    <row r="14" spans="6:10" ht="5.25" customHeight="1">
      <c r="F14" s="58"/>
      <c r="G14" s="28"/>
      <c r="H14" s="58"/>
      <c r="J14" s="2"/>
    </row>
    <row r="15" spans="6:11" ht="12.75">
      <c r="F15" s="132" t="s">
        <v>28</v>
      </c>
      <c r="G15" s="133"/>
      <c r="H15" s="132" t="s">
        <v>28</v>
      </c>
      <c r="J15" s="9"/>
      <c r="K15" s="9"/>
    </row>
    <row r="16" spans="2:11" ht="12.75">
      <c r="B16" s="4" t="s">
        <v>64</v>
      </c>
      <c r="F16" s="32"/>
      <c r="G16" s="32"/>
      <c r="J16" s="9"/>
      <c r="K16" s="9"/>
    </row>
    <row r="17" spans="6:11" ht="3.75" customHeight="1">
      <c r="F17" s="32"/>
      <c r="G17" s="32"/>
      <c r="J17" s="9"/>
      <c r="K17" s="9"/>
    </row>
    <row r="18" spans="3:11" ht="12.75" customHeight="1">
      <c r="C18" s="4" t="s">
        <v>251</v>
      </c>
      <c r="F18" s="32">
        <f>'Income Statement '!H44</f>
        <v>-48877</v>
      </c>
      <c r="G18" s="32"/>
      <c r="H18" s="65">
        <f>+'Income Statement '!J44</f>
        <v>-7276</v>
      </c>
      <c r="J18" s="134"/>
      <c r="K18" s="9"/>
    </row>
    <row r="19" spans="6:11" ht="3.75" customHeight="1">
      <c r="F19" s="32"/>
      <c r="G19" s="32"/>
      <c r="H19" s="65"/>
      <c r="J19" s="134"/>
      <c r="K19" s="9"/>
    </row>
    <row r="20" spans="3:11" ht="12.75">
      <c r="C20" s="4" t="s">
        <v>109</v>
      </c>
      <c r="F20" s="32"/>
      <c r="G20" s="32"/>
      <c r="H20" s="65"/>
      <c r="J20" s="134"/>
      <c r="K20" s="9"/>
    </row>
    <row r="21" spans="3:11" ht="12.75">
      <c r="C21" s="4" t="s">
        <v>188</v>
      </c>
      <c r="F21" s="32">
        <f>-'Income Statement '!H42</f>
        <v>1622</v>
      </c>
      <c r="G21" s="32"/>
      <c r="H21" s="65">
        <v>-52297</v>
      </c>
      <c r="J21" s="134"/>
      <c r="K21" s="9"/>
    </row>
    <row r="22" spans="3:11" ht="12.75">
      <c r="C22" s="4" t="s">
        <v>314</v>
      </c>
      <c r="F22" s="32">
        <v>-2652</v>
      </c>
      <c r="G22" s="32"/>
      <c r="H22" s="9">
        <v>-158</v>
      </c>
      <c r="J22" s="134"/>
      <c r="K22" s="9"/>
    </row>
    <row r="23" spans="3:11" ht="12.75">
      <c r="C23" s="4" t="s">
        <v>288</v>
      </c>
      <c r="F23" s="32">
        <v>6693</v>
      </c>
      <c r="G23" s="32"/>
      <c r="H23" s="9">
        <v>0</v>
      </c>
      <c r="J23" s="134"/>
      <c r="K23" s="9"/>
    </row>
    <row r="24" spans="3:11" ht="12.75">
      <c r="C24" s="4" t="s">
        <v>190</v>
      </c>
      <c r="F24" s="32">
        <v>-5759</v>
      </c>
      <c r="G24" s="32"/>
      <c r="H24" s="6">
        <v>-29</v>
      </c>
      <c r="J24" s="134"/>
      <c r="K24" s="9"/>
    </row>
    <row r="25" spans="6:11" ht="12.75">
      <c r="F25" s="32"/>
      <c r="G25" s="32"/>
      <c r="H25" s="6"/>
      <c r="J25" s="134"/>
      <c r="K25" s="9"/>
    </row>
    <row r="26" spans="3:11" ht="12.75">
      <c r="C26" s="4" t="s">
        <v>285</v>
      </c>
      <c r="F26" s="32"/>
      <c r="G26" s="32"/>
      <c r="H26" s="6"/>
      <c r="J26" s="134"/>
      <c r="K26" s="9"/>
    </row>
    <row r="27" spans="4:11" ht="12.75">
      <c r="D27" s="4" t="s">
        <v>277</v>
      </c>
      <c r="F27" s="32">
        <v>-188</v>
      </c>
      <c r="G27" s="32"/>
      <c r="H27" s="6">
        <v>0</v>
      </c>
      <c r="J27" s="134"/>
      <c r="K27" s="9"/>
    </row>
    <row r="28" spans="3:11" ht="12.75">
      <c r="C28" s="4" t="s">
        <v>320</v>
      </c>
      <c r="F28" s="32">
        <v>-697</v>
      </c>
      <c r="G28" s="32"/>
      <c r="H28" s="6">
        <v>-107</v>
      </c>
      <c r="J28" s="134"/>
      <c r="K28" s="9"/>
    </row>
    <row r="29" spans="3:11" ht="12.75">
      <c r="C29" s="4" t="s">
        <v>189</v>
      </c>
      <c r="F29" s="32">
        <v>2028</v>
      </c>
      <c r="G29" s="32"/>
      <c r="H29" s="6">
        <v>0</v>
      </c>
      <c r="J29" s="134"/>
      <c r="K29" s="9"/>
    </row>
    <row r="30" spans="3:11" ht="12.75">
      <c r="C30" s="17" t="s">
        <v>195</v>
      </c>
      <c r="F30" s="32">
        <v>9007</v>
      </c>
      <c r="G30" s="32"/>
      <c r="H30" s="6">
        <v>808</v>
      </c>
      <c r="J30" s="134"/>
      <c r="K30" s="9"/>
    </row>
    <row r="31" spans="3:11" ht="12.75">
      <c r="C31" s="17" t="s">
        <v>309</v>
      </c>
      <c r="F31" s="32">
        <v>0</v>
      </c>
      <c r="G31" s="32"/>
      <c r="H31" s="6">
        <v>46857</v>
      </c>
      <c r="J31" s="134"/>
      <c r="K31" s="9"/>
    </row>
    <row r="32" spans="3:11" ht="12.75">
      <c r="C32" s="17" t="s">
        <v>318</v>
      </c>
      <c r="F32" s="32">
        <v>6283</v>
      </c>
      <c r="G32" s="32"/>
      <c r="H32" s="6">
        <v>0</v>
      </c>
      <c r="J32" s="134"/>
      <c r="K32" s="9"/>
    </row>
    <row r="33" spans="3:11" ht="12.75">
      <c r="C33" s="17" t="s">
        <v>321</v>
      </c>
      <c r="F33" s="32">
        <v>5351</v>
      </c>
      <c r="G33" s="32"/>
      <c r="H33" s="6">
        <v>0</v>
      </c>
      <c r="J33" s="134"/>
      <c r="K33" s="9"/>
    </row>
    <row r="34" spans="3:11" ht="12.75">
      <c r="C34" s="17" t="s">
        <v>322</v>
      </c>
      <c r="F34" s="32">
        <v>-3722</v>
      </c>
      <c r="G34" s="32"/>
      <c r="H34" s="6">
        <v>0</v>
      </c>
      <c r="J34" s="134"/>
      <c r="K34" s="9"/>
    </row>
    <row r="35" spans="3:11" ht="12.75">
      <c r="C35" s="4" t="s">
        <v>191</v>
      </c>
      <c r="F35" s="32">
        <v>10391</v>
      </c>
      <c r="G35" s="32"/>
      <c r="H35" s="65">
        <v>6986</v>
      </c>
      <c r="J35" s="134"/>
      <c r="K35" s="9"/>
    </row>
    <row r="36" spans="6:14" ht="3.75" customHeight="1">
      <c r="F36" s="30"/>
      <c r="G36" s="32"/>
      <c r="H36" s="66"/>
      <c r="J36" s="135"/>
      <c r="K36" s="32"/>
      <c r="L36" s="19"/>
      <c r="M36" s="19"/>
      <c r="N36" s="19"/>
    </row>
    <row r="37" spans="3:14" ht="12.75">
      <c r="C37" s="4" t="s">
        <v>315</v>
      </c>
      <c r="F37" s="32">
        <f>SUM(F18:F35)</f>
        <v>-20520</v>
      </c>
      <c r="G37" s="32"/>
      <c r="H37" s="32">
        <f>SUM(H18:H35)</f>
        <v>-5216</v>
      </c>
      <c r="J37" s="135"/>
      <c r="K37" s="32"/>
      <c r="L37" s="19"/>
      <c r="M37" s="19"/>
      <c r="N37" s="19"/>
    </row>
    <row r="38" spans="6:14" ht="5.25" customHeight="1">
      <c r="F38" s="32"/>
      <c r="G38" s="32"/>
      <c r="H38" s="65"/>
      <c r="J38" s="135"/>
      <c r="K38" s="32"/>
      <c r="L38" s="19"/>
      <c r="M38" s="19"/>
      <c r="N38" s="19"/>
    </row>
    <row r="39" spans="3:14" ht="12" customHeight="1">
      <c r="C39" s="4" t="s">
        <v>67</v>
      </c>
      <c r="F39" s="30">
        <v>14391</v>
      </c>
      <c r="G39" s="32"/>
      <c r="H39" s="66">
        <v>-3097</v>
      </c>
      <c r="J39" s="135"/>
      <c r="K39" s="32"/>
      <c r="L39" s="19"/>
      <c r="M39" s="19"/>
      <c r="N39" s="19"/>
    </row>
    <row r="40" spans="6:14" ht="3.75" customHeight="1">
      <c r="F40" s="32"/>
      <c r="G40" s="32"/>
      <c r="H40" s="67"/>
      <c r="J40" s="135"/>
      <c r="K40" s="32"/>
      <c r="L40" s="19"/>
      <c r="M40" s="19"/>
      <c r="N40" s="19"/>
    </row>
    <row r="41" spans="3:14" ht="12.75">
      <c r="C41" s="4" t="s">
        <v>138</v>
      </c>
      <c r="F41" s="32">
        <f>SUM(F37:F39)</f>
        <v>-6129</v>
      </c>
      <c r="G41" s="32"/>
      <c r="H41" s="32">
        <f>SUM(H37:H39)</f>
        <v>-8313</v>
      </c>
      <c r="J41" s="135"/>
      <c r="K41" s="32"/>
      <c r="L41" s="19"/>
      <c r="M41" s="19"/>
      <c r="N41" s="19"/>
    </row>
    <row r="42" spans="6:14" ht="5.25" customHeight="1">
      <c r="F42" s="32"/>
      <c r="G42" s="32"/>
      <c r="H42" s="65"/>
      <c r="J42" s="135"/>
      <c r="K42" s="32"/>
      <c r="L42" s="19"/>
      <c r="M42" s="19"/>
      <c r="N42" s="19"/>
    </row>
    <row r="43" spans="3:14" ht="12.75">
      <c r="C43" s="4" t="s">
        <v>79</v>
      </c>
      <c r="F43" s="32">
        <v>-17804</v>
      </c>
      <c r="G43" s="32"/>
      <c r="H43" s="65">
        <v>-17404</v>
      </c>
      <c r="J43" s="135"/>
      <c r="K43" s="32"/>
      <c r="L43" s="19"/>
      <c r="M43" s="19"/>
      <c r="N43" s="19"/>
    </row>
    <row r="44" spans="3:14" ht="12.75">
      <c r="C44" s="4" t="s">
        <v>80</v>
      </c>
      <c r="F44" s="32">
        <v>10130</v>
      </c>
      <c r="G44" s="32"/>
      <c r="H44" s="65">
        <v>10913</v>
      </c>
      <c r="J44" s="135"/>
      <c r="K44" s="32"/>
      <c r="L44" s="19"/>
      <c r="M44" s="19"/>
      <c r="N44" s="19"/>
    </row>
    <row r="45" spans="3:14" ht="12.75">
      <c r="C45" s="4" t="s">
        <v>84</v>
      </c>
      <c r="F45" s="32">
        <v>116</v>
      </c>
      <c r="G45" s="32"/>
      <c r="H45" s="65">
        <v>74</v>
      </c>
      <c r="J45" s="135"/>
      <c r="K45" s="32"/>
      <c r="L45" s="19"/>
      <c r="M45" s="19"/>
      <c r="N45" s="19"/>
    </row>
    <row r="46" spans="3:14" ht="12.75">
      <c r="C46" s="4" t="s">
        <v>81</v>
      </c>
      <c r="F46" s="32">
        <v>-565</v>
      </c>
      <c r="G46" s="32"/>
      <c r="H46" s="65">
        <v>-2258</v>
      </c>
      <c r="J46" s="135"/>
      <c r="K46" s="32"/>
      <c r="L46" s="19"/>
      <c r="M46" s="19"/>
      <c r="N46" s="19"/>
    </row>
    <row r="47" spans="3:14" ht="12.75">
      <c r="C47" s="4" t="s">
        <v>137</v>
      </c>
      <c r="F47" s="32">
        <v>11108</v>
      </c>
      <c r="G47" s="32"/>
      <c r="H47" s="9">
        <v>1525</v>
      </c>
      <c r="J47" s="135"/>
      <c r="K47" s="32"/>
      <c r="L47" s="19"/>
      <c r="M47" s="19"/>
      <c r="N47" s="19"/>
    </row>
    <row r="48" spans="3:14" ht="12.75">
      <c r="C48" s="4" t="s">
        <v>316</v>
      </c>
      <c r="F48" s="61">
        <f>SUM(F41:F47)</f>
        <v>-3144</v>
      </c>
      <c r="G48" s="32"/>
      <c r="H48" s="68">
        <f>SUM(H41:H47)</f>
        <v>-15463</v>
      </c>
      <c r="J48" s="135"/>
      <c r="K48" s="32"/>
      <c r="L48" s="19"/>
      <c r="M48" s="19"/>
      <c r="N48" s="19"/>
    </row>
    <row r="49" spans="6:14" ht="1.5" customHeight="1">
      <c r="F49" s="32"/>
      <c r="G49" s="32"/>
      <c r="H49" s="65"/>
      <c r="J49" s="135"/>
      <c r="K49" s="32"/>
      <c r="L49" s="19"/>
      <c r="M49" s="19"/>
      <c r="N49" s="19"/>
    </row>
    <row r="50" spans="2:14" ht="12.75">
      <c r="B50" s="4" t="s">
        <v>65</v>
      </c>
      <c r="H50" s="65"/>
      <c r="J50" s="135"/>
      <c r="K50" s="32"/>
      <c r="L50" s="19"/>
      <c r="M50" s="19"/>
      <c r="N50" s="19"/>
    </row>
    <row r="51" spans="4:14" ht="12.75" hidden="1">
      <c r="D51" s="4" t="s">
        <v>90</v>
      </c>
      <c r="F51" s="32"/>
      <c r="G51" s="32"/>
      <c r="H51" s="65">
        <v>0</v>
      </c>
      <c r="J51" s="135"/>
      <c r="K51" s="32"/>
      <c r="L51" s="19"/>
      <c r="M51" s="19"/>
      <c r="N51" s="19"/>
    </row>
    <row r="52" spans="4:14" ht="12.75" hidden="1">
      <c r="D52" s="4" t="s">
        <v>123</v>
      </c>
      <c r="F52" s="32"/>
      <c r="G52" s="32"/>
      <c r="H52" s="65">
        <v>0</v>
      </c>
      <c r="J52" s="135"/>
      <c r="K52" s="32"/>
      <c r="L52" s="19"/>
      <c r="M52" s="19"/>
      <c r="N52" s="19"/>
    </row>
    <row r="53" spans="4:14" ht="12.75" hidden="1">
      <c r="D53" s="4" t="s">
        <v>124</v>
      </c>
      <c r="F53" s="32"/>
      <c r="G53" s="32"/>
      <c r="H53" s="65"/>
      <c r="J53" s="135"/>
      <c r="K53" s="32"/>
      <c r="L53" s="19"/>
      <c r="M53" s="19"/>
      <c r="N53" s="19"/>
    </row>
    <row r="54" spans="3:14" ht="12.75">
      <c r="C54" s="4" t="s">
        <v>72</v>
      </c>
      <c r="F54" s="32">
        <v>-2726</v>
      </c>
      <c r="G54" s="32"/>
      <c r="H54" s="65">
        <v>-2028</v>
      </c>
      <c r="J54" s="135"/>
      <c r="K54" s="32"/>
      <c r="L54" s="19"/>
      <c r="M54" s="19"/>
      <c r="N54" s="19"/>
    </row>
    <row r="55" spans="3:14" ht="12.75">
      <c r="C55" s="4" t="s">
        <v>117</v>
      </c>
      <c r="F55" s="32">
        <v>-297</v>
      </c>
      <c r="G55" s="32"/>
      <c r="H55" s="9">
        <v>-11440</v>
      </c>
      <c r="J55" s="135"/>
      <c r="K55" s="32"/>
      <c r="L55" s="19"/>
      <c r="M55" s="19"/>
      <c r="N55" s="19"/>
    </row>
    <row r="56" spans="3:14" ht="12.75" hidden="1">
      <c r="C56" s="4" t="s">
        <v>125</v>
      </c>
      <c r="F56" s="32"/>
      <c r="G56" s="32"/>
      <c r="H56" s="6"/>
      <c r="J56" s="135"/>
      <c r="K56" s="32"/>
      <c r="L56" s="19"/>
      <c r="M56" s="19"/>
      <c r="N56" s="19"/>
    </row>
    <row r="57" spans="3:14" ht="12.75" hidden="1">
      <c r="C57" s="4" t="s">
        <v>126</v>
      </c>
      <c r="F57" s="32"/>
      <c r="G57" s="32"/>
      <c r="H57" s="6"/>
      <c r="J57" s="135"/>
      <c r="K57" s="32"/>
      <c r="L57" s="19"/>
      <c r="M57" s="19"/>
      <c r="N57" s="19"/>
    </row>
    <row r="58" spans="3:14" ht="12.75">
      <c r="C58" s="4" t="s">
        <v>278</v>
      </c>
      <c r="G58" s="32"/>
      <c r="J58" s="135"/>
      <c r="K58" s="32"/>
      <c r="L58" s="19"/>
      <c r="M58" s="19"/>
      <c r="N58" s="19"/>
    </row>
    <row r="59" spans="3:14" ht="12.75">
      <c r="C59" s="4" t="s">
        <v>281</v>
      </c>
      <c r="F59" s="32">
        <v>-15306</v>
      </c>
      <c r="G59" s="32"/>
      <c r="H59" s="6">
        <v>0</v>
      </c>
      <c r="J59" s="135"/>
      <c r="K59" s="32"/>
      <c r="L59" s="19"/>
      <c r="M59" s="19"/>
      <c r="N59" s="19"/>
    </row>
    <row r="60" spans="3:14" ht="12.75">
      <c r="C60" s="4" t="s">
        <v>127</v>
      </c>
      <c r="F60" s="32">
        <f>21281-10735</f>
        <v>10546</v>
      </c>
      <c r="G60" s="32"/>
      <c r="H60" s="9">
        <v>1851</v>
      </c>
      <c r="J60" s="135"/>
      <c r="K60" s="32"/>
      <c r="L60" s="19"/>
      <c r="M60" s="19"/>
      <c r="N60" s="19"/>
    </row>
    <row r="61" spans="3:14" ht="12.75">
      <c r="C61" s="4" t="s">
        <v>83</v>
      </c>
      <c r="F61" s="32">
        <v>10409</v>
      </c>
      <c r="G61" s="32"/>
      <c r="H61" s="6">
        <v>42</v>
      </c>
      <c r="J61" s="135"/>
      <c r="K61" s="32"/>
      <c r="L61" s="19"/>
      <c r="M61" s="19"/>
      <c r="N61" s="19"/>
    </row>
    <row r="62" spans="3:14" ht="12.75" hidden="1">
      <c r="C62" s="4" t="s">
        <v>128</v>
      </c>
      <c r="F62" s="32"/>
      <c r="G62" s="32"/>
      <c r="H62" s="65"/>
      <c r="J62" s="135"/>
      <c r="K62" s="32"/>
      <c r="L62" s="19"/>
      <c r="M62" s="19"/>
      <c r="N62" s="19"/>
    </row>
    <row r="63" spans="3:14" ht="12.75">
      <c r="C63" s="4" t="s">
        <v>311</v>
      </c>
      <c r="F63" s="32">
        <v>0</v>
      </c>
      <c r="G63" s="32"/>
      <c r="H63" s="65">
        <v>4</v>
      </c>
      <c r="J63" s="135"/>
      <c r="K63" s="32"/>
      <c r="L63" s="19"/>
      <c r="M63" s="19"/>
      <c r="N63" s="19"/>
    </row>
    <row r="64" spans="3:14" ht="12.75">
      <c r="C64" s="4" t="s">
        <v>336</v>
      </c>
      <c r="F64" s="32">
        <v>10735</v>
      </c>
      <c r="G64" s="32"/>
      <c r="H64" s="9">
        <v>192154</v>
      </c>
      <c r="J64" s="135"/>
      <c r="K64" s="32"/>
      <c r="L64" s="19"/>
      <c r="M64" s="19"/>
      <c r="N64" s="19"/>
    </row>
    <row r="65" spans="3:14" ht="12.75">
      <c r="C65" s="4" t="s">
        <v>194</v>
      </c>
      <c r="F65" s="32">
        <v>0</v>
      </c>
      <c r="G65" s="32"/>
      <c r="H65" s="6">
        <v>8400</v>
      </c>
      <c r="J65" s="135"/>
      <c r="K65" s="32"/>
      <c r="L65" s="19"/>
      <c r="M65" s="19"/>
      <c r="N65" s="19"/>
    </row>
    <row r="66" spans="3:14" ht="12.75">
      <c r="C66" s="4" t="s">
        <v>310</v>
      </c>
      <c r="F66" s="32">
        <v>0</v>
      </c>
      <c r="G66" s="32"/>
      <c r="H66" s="6">
        <v>-1689</v>
      </c>
      <c r="J66" s="135"/>
      <c r="K66" s="32"/>
      <c r="L66" s="19"/>
      <c r="M66" s="19"/>
      <c r="N66" s="19"/>
    </row>
    <row r="67" spans="6:14" ht="6" customHeight="1">
      <c r="F67" s="53"/>
      <c r="G67" s="53"/>
      <c r="H67" s="65"/>
      <c r="J67" s="135"/>
      <c r="K67" s="32"/>
      <c r="L67" s="19"/>
      <c r="M67" s="19"/>
      <c r="N67" s="19"/>
    </row>
    <row r="68" spans="3:14" ht="12.75">
      <c r="C68" s="4" t="s">
        <v>139</v>
      </c>
      <c r="F68" s="61">
        <f>SUM(F51:F67)</f>
        <v>13361</v>
      </c>
      <c r="G68" s="32"/>
      <c r="H68" s="68">
        <f>SUM(H51:H67)</f>
        <v>187294</v>
      </c>
      <c r="J68" s="135"/>
      <c r="K68" s="32"/>
      <c r="L68" s="19"/>
      <c r="M68" s="19"/>
      <c r="N68" s="19"/>
    </row>
    <row r="69" spans="6:14" ht="2.25" customHeight="1">
      <c r="F69" s="32"/>
      <c r="G69" s="32"/>
      <c r="H69" s="65"/>
      <c r="J69" s="135"/>
      <c r="K69" s="32"/>
      <c r="L69" s="19"/>
      <c r="M69" s="19"/>
      <c r="N69" s="19"/>
    </row>
    <row r="70" spans="2:14" ht="12.75">
      <c r="B70" s="4" t="s">
        <v>66</v>
      </c>
      <c r="F70" s="32"/>
      <c r="G70" s="32"/>
      <c r="H70" s="65"/>
      <c r="J70" s="135"/>
      <c r="K70" s="32"/>
      <c r="L70" s="19"/>
      <c r="M70" s="19"/>
      <c r="N70" s="19"/>
    </row>
    <row r="71" spans="6:14" ht="1.5" customHeight="1">
      <c r="F71" s="32"/>
      <c r="G71" s="32"/>
      <c r="H71" s="65"/>
      <c r="J71" s="135"/>
      <c r="K71" s="32"/>
      <c r="L71" s="19"/>
      <c r="M71" s="19"/>
      <c r="N71" s="19"/>
    </row>
    <row r="72" spans="3:14" ht="12.75">
      <c r="C72" s="4" t="s">
        <v>129</v>
      </c>
      <c r="F72" s="32">
        <v>-11539</v>
      </c>
      <c r="G72" s="32"/>
      <c r="H72" s="65">
        <f>22347-85397</f>
        <v>-63050</v>
      </c>
      <c r="J72" s="135"/>
      <c r="K72" s="32"/>
      <c r="L72" s="19"/>
      <c r="M72" s="19"/>
      <c r="N72" s="19"/>
    </row>
    <row r="73" spans="3:14" ht="12.75">
      <c r="C73" s="4" t="s">
        <v>325</v>
      </c>
      <c r="F73" s="32">
        <v>-1811</v>
      </c>
      <c r="G73" s="32"/>
      <c r="H73" s="65">
        <v>-58124</v>
      </c>
      <c r="J73" s="135"/>
      <c r="K73" s="32"/>
      <c r="L73" s="19"/>
      <c r="M73" s="19"/>
      <c r="N73" s="19"/>
    </row>
    <row r="74" spans="3:14" ht="12.75">
      <c r="C74" s="4" t="s">
        <v>140</v>
      </c>
      <c r="F74" s="32">
        <v>-28</v>
      </c>
      <c r="G74" s="32"/>
      <c r="H74" s="71">
        <v>-103</v>
      </c>
      <c r="J74" s="135"/>
      <c r="K74" s="32"/>
      <c r="L74" s="19"/>
      <c r="M74" s="19"/>
      <c r="N74" s="19"/>
    </row>
    <row r="75" spans="3:14" ht="12.75" hidden="1">
      <c r="C75" s="4" t="s">
        <v>130</v>
      </c>
      <c r="F75" s="32">
        <v>0</v>
      </c>
      <c r="G75" s="32"/>
      <c r="H75" s="71">
        <v>0</v>
      </c>
      <c r="J75" s="135"/>
      <c r="K75" s="32"/>
      <c r="L75" s="19"/>
      <c r="M75" s="19"/>
      <c r="N75" s="19"/>
    </row>
    <row r="76" spans="3:14" ht="12.75" hidden="1">
      <c r="C76" s="4" t="s">
        <v>131</v>
      </c>
      <c r="F76" s="32">
        <v>0</v>
      </c>
      <c r="G76" s="32"/>
      <c r="H76" s="71">
        <v>0</v>
      </c>
      <c r="J76" s="135"/>
      <c r="K76" s="32"/>
      <c r="L76" s="19"/>
      <c r="M76" s="19"/>
      <c r="N76" s="19"/>
    </row>
    <row r="77" spans="3:14" ht="12.75" hidden="1">
      <c r="C77" s="4" t="s">
        <v>92</v>
      </c>
      <c r="F77" s="32">
        <v>0</v>
      </c>
      <c r="G77" s="32"/>
      <c r="H77" s="71">
        <v>0</v>
      </c>
      <c r="J77" s="135"/>
      <c r="K77" s="32"/>
      <c r="L77" s="19"/>
      <c r="M77" s="19"/>
      <c r="N77" s="19"/>
    </row>
    <row r="78" spans="6:14" ht="3" customHeight="1">
      <c r="F78" s="62"/>
      <c r="G78" s="63"/>
      <c r="H78" s="65"/>
      <c r="J78" s="136"/>
      <c r="K78" s="63"/>
      <c r="L78" s="19"/>
      <c r="M78" s="19"/>
      <c r="N78" s="19"/>
    </row>
    <row r="79" spans="3:14" ht="12.75">
      <c r="C79" s="4" t="s">
        <v>132</v>
      </c>
      <c r="F79" s="61">
        <f>SUM(F72:F78)</f>
        <v>-13378</v>
      </c>
      <c r="G79" s="32"/>
      <c r="H79" s="68">
        <f>SUM(H72:H77)</f>
        <v>-121277</v>
      </c>
      <c r="J79" s="135"/>
      <c r="K79" s="32"/>
      <c r="L79" s="19"/>
      <c r="M79" s="19"/>
      <c r="N79" s="19"/>
    </row>
    <row r="80" spans="6:14" ht="2.25" customHeight="1">
      <c r="F80" s="32"/>
      <c r="G80" s="32"/>
      <c r="H80" s="65"/>
      <c r="J80" s="135"/>
      <c r="K80" s="32"/>
      <c r="L80" s="19"/>
      <c r="M80" s="19"/>
      <c r="N80" s="19"/>
    </row>
    <row r="81" spans="2:14" ht="12.75">
      <c r="B81" s="4" t="s">
        <v>335</v>
      </c>
      <c r="F81" s="32">
        <f>+F48+F68+F79</f>
        <v>-3161</v>
      </c>
      <c r="G81" s="32"/>
      <c r="H81" s="32">
        <f>+H48+H68+H79</f>
        <v>50554</v>
      </c>
      <c r="J81" s="135"/>
      <c r="K81" s="32"/>
      <c r="L81" s="19"/>
      <c r="M81" s="19"/>
      <c r="N81" s="19"/>
    </row>
    <row r="82" spans="6:14" ht="2.25" customHeight="1">
      <c r="F82" s="32"/>
      <c r="G82" s="32"/>
      <c r="H82" s="65"/>
      <c r="J82" s="135"/>
      <c r="K82" s="32"/>
      <c r="L82" s="19"/>
      <c r="M82" s="19"/>
      <c r="N82" s="19"/>
    </row>
    <row r="83" spans="2:14" ht="12.75">
      <c r="B83" s="4" t="s">
        <v>77</v>
      </c>
      <c r="F83" s="32">
        <v>748</v>
      </c>
      <c r="G83" s="32"/>
      <c r="H83" s="65">
        <v>-728</v>
      </c>
      <c r="J83" s="135"/>
      <c r="K83" s="32"/>
      <c r="L83" s="19"/>
      <c r="M83" s="19"/>
      <c r="N83" s="19"/>
    </row>
    <row r="84" spans="6:14" ht="3" customHeight="1">
      <c r="F84" s="32"/>
      <c r="G84" s="32"/>
      <c r="H84" s="65"/>
      <c r="J84" s="135"/>
      <c r="K84" s="32"/>
      <c r="L84" s="19"/>
      <c r="M84" s="19"/>
      <c r="N84" s="19"/>
    </row>
    <row r="85" spans="2:14" ht="12.75">
      <c r="B85" s="4" t="s">
        <v>99</v>
      </c>
      <c r="F85" s="32">
        <v>352104</v>
      </c>
      <c r="G85" s="32"/>
      <c r="H85" s="65">
        <v>302278</v>
      </c>
      <c r="J85" s="19"/>
      <c r="K85" s="19"/>
      <c r="L85" s="19"/>
      <c r="M85" s="19"/>
      <c r="N85" s="19"/>
    </row>
    <row r="86" spans="6:14" ht="3.75" customHeight="1">
      <c r="F86" s="32"/>
      <c r="G86" s="32"/>
      <c r="H86" s="65"/>
      <c r="J86" s="135"/>
      <c r="K86" s="32"/>
      <c r="L86" s="19"/>
      <c r="M86" s="19"/>
      <c r="N86" s="19"/>
    </row>
    <row r="87" spans="2:14" ht="13.5" customHeight="1" thickBot="1">
      <c r="B87" s="4" t="s">
        <v>305</v>
      </c>
      <c r="F87" s="46">
        <f>SUM(F81:F85)</f>
        <v>349691</v>
      </c>
      <c r="G87" s="32"/>
      <c r="H87" s="69">
        <f>SUM(H81:H85)</f>
        <v>352104</v>
      </c>
      <c r="J87" s="135"/>
      <c r="K87" s="32"/>
      <c r="L87" s="19"/>
      <c r="M87" s="19"/>
      <c r="N87" s="19"/>
    </row>
    <row r="88" spans="7:14" ht="13.5" customHeight="1">
      <c r="G88" s="32"/>
      <c r="H88" s="32"/>
      <c r="J88" s="135"/>
      <c r="K88" s="32"/>
      <c r="L88" s="19"/>
      <c r="M88" s="19"/>
      <c r="N88" s="19"/>
    </row>
    <row r="89" spans="10:14" ht="10.5" customHeight="1">
      <c r="J89" s="135"/>
      <c r="K89" s="32"/>
      <c r="L89" s="19"/>
      <c r="M89" s="19"/>
      <c r="N89" s="19"/>
    </row>
    <row r="90" spans="9:14" ht="5.25" customHeight="1">
      <c r="I90" s="32"/>
      <c r="J90" s="135"/>
      <c r="K90" s="32"/>
      <c r="L90" s="19"/>
      <c r="M90" s="19"/>
      <c r="N90" s="19"/>
    </row>
    <row r="91" spans="9:11" s="19" customFormat="1" ht="12.75">
      <c r="I91" s="53"/>
      <c r="J91" s="32"/>
      <c r="K91" s="32"/>
    </row>
    <row r="92" spans="9:11" s="19" customFormat="1" ht="12.75">
      <c r="I92" s="32"/>
      <c r="J92" s="135"/>
      <c r="K92" s="32"/>
    </row>
    <row r="93" spans="6:11" s="19" customFormat="1" ht="12.75">
      <c r="F93" s="20"/>
      <c r="G93" s="20"/>
      <c r="H93" s="20"/>
      <c r="I93" s="32"/>
      <c r="J93" s="135"/>
      <c r="K93" s="32"/>
    </row>
    <row r="94" spans="6:11" s="19" customFormat="1" ht="12.75">
      <c r="F94" s="7"/>
      <c r="I94" s="32"/>
      <c r="J94" s="135"/>
      <c r="K94" s="32"/>
    </row>
    <row r="95" spans="6:11" s="19" customFormat="1" ht="12.75">
      <c r="F95" s="7"/>
      <c r="I95" s="32"/>
      <c r="J95" s="135"/>
      <c r="K95" s="32"/>
    </row>
    <row r="96" spans="9:14" ht="12.75">
      <c r="I96" s="19"/>
      <c r="J96" s="19"/>
      <c r="K96" s="19"/>
      <c r="L96" s="19"/>
      <c r="M96" s="19"/>
      <c r="N96" s="19"/>
    </row>
    <row r="97" spans="9:14" ht="12.75">
      <c r="I97" s="19"/>
      <c r="J97" s="19"/>
      <c r="K97" s="19"/>
      <c r="L97" s="19"/>
      <c r="M97" s="19"/>
      <c r="N97" s="19"/>
    </row>
    <row r="98" spans="9:14" ht="12.75">
      <c r="I98" s="19"/>
      <c r="J98" s="19"/>
      <c r="K98" s="19"/>
      <c r="L98" s="19"/>
      <c r="M98" s="19"/>
      <c r="N98" s="19"/>
    </row>
    <row r="99" spans="9:14" ht="12.75">
      <c r="I99" s="19"/>
      <c r="J99" s="19"/>
      <c r="K99" s="19"/>
      <c r="L99" s="19"/>
      <c r="M99" s="19"/>
      <c r="N99" s="19"/>
    </row>
    <row r="100" spans="9:14" ht="12.75">
      <c r="I100" s="19"/>
      <c r="J100" s="19"/>
      <c r="K100" s="19"/>
      <c r="L100" s="19"/>
      <c r="M100" s="19"/>
      <c r="N100" s="19"/>
    </row>
    <row r="101" spans="9:14" ht="12.75">
      <c r="I101" s="19"/>
      <c r="J101" s="19"/>
      <c r="K101" s="19"/>
      <c r="L101" s="19"/>
      <c r="M101" s="19"/>
      <c r="N101" s="19"/>
    </row>
    <row r="102" spans="9:14" ht="12.75">
      <c r="I102" s="19"/>
      <c r="J102" s="19"/>
      <c r="K102" s="19"/>
      <c r="L102" s="19"/>
      <c r="M102" s="19"/>
      <c r="N102" s="19"/>
    </row>
    <row r="103" spans="9:14" ht="12.75">
      <c r="I103" s="19"/>
      <c r="J103" s="19"/>
      <c r="K103" s="19"/>
      <c r="L103" s="19"/>
      <c r="M103" s="19"/>
      <c r="N103" s="19"/>
    </row>
    <row r="104" spans="9:14" ht="12.75">
      <c r="I104" s="19"/>
      <c r="J104" s="19"/>
      <c r="K104" s="19"/>
      <c r="L104" s="19"/>
      <c r="M104" s="19"/>
      <c r="N104" s="19"/>
    </row>
    <row r="105" spans="9:14" ht="12.75">
      <c r="I105" s="19"/>
      <c r="J105" s="19"/>
      <c r="K105" s="19"/>
      <c r="L105" s="19"/>
      <c r="M105" s="19"/>
      <c r="N105" s="19"/>
    </row>
    <row r="106" spans="9:14" ht="12.75">
      <c r="I106" s="19"/>
      <c r="J106" s="19"/>
      <c r="K106" s="19"/>
      <c r="L106" s="19"/>
      <c r="M106" s="19"/>
      <c r="N106" s="19"/>
    </row>
    <row r="107" spans="9:14" ht="12.75">
      <c r="I107" s="19"/>
      <c r="J107" s="19"/>
      <c r="K107" s="19"/>
      <c r="L107" s="19"/>
      <c r="M107" s="19"/>
      <c r="N107" s="19"/>
    </row>
    <row r="108" spans="9:14" ht="12.75">
      <c r="I108" s="19"/>
      <c r="J108" s="19"/>
      <c r="K108" s="19"/>
      <c r="L108" s="19"/>
      <c r="M108" s="19"/>
      <c r="N108" s="19"/>
    </row>
    <row r="109" spans="9:14" ht="12.75">
      <c r="I109" s="19"/>
      <c r="J109" s="19"/>
      <c r="K109" s="19"/>
      <c r="L109" s="19"/>
      <c r="M109" s="19"/>
      <c r="N109" s="19"/>
    </row>
    <row r="110" spans="9:14" ht="12.75">
      <c r="I110" s="19"/>
      <c r="J110" s="19"/>
      <c r="K110" s="19"/>
      <c r="L110" s="19"/>
      <c r="M110" s="19"/>
      <c r="N110" s="19"/>
    </row>
    <row r="111" spans="9:14" ht="12.75">
      <c r="I111" s="19"/>
      <c r="J111" s="19"/>
      <c r="K111" s="19"/>
      <c r="L111" s="19"/>
      <c r="M111" s="19"/>
      <c r="N111" s="19"/>
    </row>
    <row r="112" spans="9:14" ht="12.75">
      <c r="I112" s="19"/>
      <c r="J112" s="19"/>
      <c r="K112" s="19"/>
      <c r="L112" s="19"/>
      <c r="M112" s="19"/>
      <c r="N112" s="19"/>
    </row>
    <row r="113" spans="9:14" ht="12.75">
      <c r="I113" s="19"/>
      <c r="J113" s="19"/>
      <c r="K113" s="19"/>
      <c r="L113" s="19"/>
      <c r="M113" s="19"/>
      <c r="N113" s="19"/>
    </row>
    <row r="114" spans="9:14" ht="12.75">
      <c r="I114" s="19"/>
      <c r="J114" s="19"/>
      <c r="K114" s="19"/>
      <c r="L114" s="19"/>
      <c r="M114" s="19"/>
      <c r="N114" s="19"/>
    </row>
    <row r="115" spans="9:14" ht="12.75">
      <c r="I115" s="19"/>
      <c r="J115" s="19"/>
      <c r="K115" s="19"/>
      <c r="L115" s="19"/>
      <c r="M115" s="19"/>
      <c r="N115" s="19"/>
    </row>
    <row r="116" spans="9:14" ht="12.75">
      <c r="I116" s="19"/>
      <c r="J116" s="19"/>
      <c r="K116" s="19"/>
      <c r="L116" s="19"/>
      <c r="M116" s="19"/>
      <c r="N116" s="19"/>
    </row>
    <row r="117" spans="9:14" ht="12.75">
      <c r="I117" s="19"/>
      <c r="J117" s="19"/>
      <c r="K117" s="19"/>
      <c r="L117" s="19"/>
      <c r="M117" s="19"/>
      <c r="N117" s="19"/>
    </row>
    <row r="118" spans="9:14" ht="12.75">
      <c r="I118" s="19"/>
      <c r="J118" s="19"/>
      <c r="K118" s="19"/>
      <c r="L118" s="19"/>
      <c r="M118" s="19"/>
      <c r="N118" s="19"/>
    </row>
    <row r="119" spans="9:14" ht="12.75">
      <c r="I119" s="19"/>
      <c r="J119" s="19"/>
      <c r="K119" s="19"/>
      <c r="L119" s="19"/>
      <c r="M119" s="19"/>
      <c r="N119" s="19"/>
    </row>
    <row r="120" spans="9:14" ht="12.75">
      <c r="I120" s="19"/>
      <c r="J120" s="19"/>
      <c r="K120" s="19"/>
      <c r="L120" s="19"/>
      <c r="M120" s="19"/>
      <c r="N120" s="19"/>
    </row>
    <row r="121" ht="12.75">
      <c r="I121" s="19"/>
    </row>
    <row r="122" ht="12.75">
      <c r="I122" s="19"/>
    </row>
    <row r="123" ht="12.75">
      <c r="I123" s="19"/>
    </row>
    <row r="124" ht="12.75">
      <c r="I124" s="19"/>
    </row>
    <row r="125" ht="12.75">
      <c r="I125" s="19"/>
    </row>
    <row r="126" ht="12.75">
      <c r="I126" s="19"/>
    </row>
    <row r="127" ht="12.75">
      <c r="I127" s="19"/>
    </row>
    <row r="128" ht="12.75">
      <c r="I128" s="19"/>
    </row>
    <row r="129" ht="12.75">
      <c r="I129" s="19"/>
    </row>
    <row r="130" ht="12.75">
      <c r="I130" s="19"/>
    </row>
    <row r="131" ht="12.75">
      <c r="I131" s="19"/>
    </row>
    <row r="132" ht="12.75">
      <c r="I132" s="19"/>
    </row>
    <row r="133" ht="12.75">
      <c r="I133" s="19"/>
    </row>
    <row r="134" ht="12.75">
      <c r="I134" s="19"/>
    </row>
    <row r="135" ht="12.75">
      <c r="I135" s="19"/>
    </row>
    <row r="136" ht="12.75">
      <c r="I136" s="19"/>
    </row>
    <row r="137" ht="12.75">
      <c r="I137" s="19"/>
    </row>
    <row r="138" ht="12.75">
      <c r="I138" s="19"/>
    </row>
    <row r="139" ht="12.75">
      <c r="I139" s="19"/>
    </row>
    <row r="140" ht="12.75">
      <c r="I140" s="19"/>
    </row>
    <row r="141" ht="12.75">
      <c r="I141" s="19"/>
    </row>
    <row r="142" ht="12.75">
      <c r="I142" s="19"/>
    </row>
    <row r="143" ht="12.75">
      <c r="I143" s="19"/>
    </row>
    <row r="144" ht="12.75">
      <c r="I144" s="19"/>
    </row>
    <row r="145" ht="12.75">
      <c r="I145" s="19"/>
    </row>
    <row r="146" ht="12.75">
      <c r="I146" s="19"/>
    </row>
    <row r="147" ht="12.75">
      <c r="I147" s="19"/>
    </row>
    <row r="148" ht="12.75">
      <c r="I148" s="19"/>
    </row>
    <row r="149" ht="12.75">
      <c r="I149" s="19"/>
    </row>
    <row r="150" ht="12.75">
      <c r="I150" s="19"/>
    </row>
    <row r="151" ht="12.75">
      <c r="I151" s="19"/>
    </row>
    <row r="152" ht="12.75">
      <c r="I152" s="19"/>
    </row>
    <row r="153" ht="12.75">
      <c r="I153" s="19"/>
    </row>
    <row r="154" ht="12.75">
      <c r="I154" s="19"/>
    </row>
    <row r="155" ht="12.75">
      <c r="I155" s="19"/>
    </row>
    <row r="156" ht="12.75">
      <c r="I156" s="19"/>
    </row>
    <row r="157" ht="12.75">
      <c r="I157" s="19"/>
    </row>
    <row r="158" ht="12.75">
      <c r="I158" s="19"/>
    </row>
    <row r="159" ht="12.75">
      <c r="I159" s="19"/>
    </row>
    <row r="160" ht="12.75">
      <c r="I160" s="19"/>
    </row>
    <row r="161" ht="12.75">
      <c r="I161" s="19"/>
    </row>
    <row r="162" ht="12.75">
      <c r="I162" s="19"/>
    </row>
    <row r="163" ht="12.75">
      <c r="I163" s="19"/>
    </row>
    <row r="164" ht="12.75">
      <c r="I164" s="19"/>
    </row>
    <row r="165" ht="12.75">
      <c r="I165" s="19"/>
    </row>
    <row r="166" ht="12.75">
      <c r="I166" s="19"/>
    </row>
    <row r="167" ht="12.75">
      <c r="I167" s="19"/>
    </row>
    <row r="168" ht="12.75">
      <c r="I168" s="19"/>
    </row>
    <row r="169" ht="12.75">
      <c r="I169" s="19"/>
    </row>
    <row r="170" ht="12.75">
      <c r="I170" s="19"/>
    </row>
    <row r="171" ht="12.75">
      <c r="I171" s="19"/>
    </row>
    <row r="172" ht="12.75">
      <c r="I172" s="19"/>
    </row>
    <row r="173" ht="12.75">
      <c r="I173" s="19"/>
    </row>
    <row r="174" ht="12.75">
      <c r="I174" s="19"/>
    </row>
    <row r="175" ht="12.75">
      <c r="I175" s="19"/>
    </row>
    <row r="176" ht="12.75">
      <c r="I176" s="19"/>
    </row>
    <row r="177" ht="12.75">
      <c r="I177" s="19"/>
    </row>
    <row r="178" ht="12.75">
      <c r="I178" s="19"/>
    </row>
    <row r="179" ht="12.75">
      <c r="I179" s="19"/>
    </row>
    <row r="180" ht="12.75">
      <c r="I180" s="19"/>
    </row>
    <row r="181" ht="12.75">
      <c r="I181" s="19"/>
    </row>
    <row r="182" ht="12.75">
      <c r="I182" s="19"/>
    </row>
    <row r="183" ht="12.75">
      <c r="I183" s="19"/>
    </row>
    <row r="184" ht="12.75">
      <c r="I184" s="19"/>
    </row>
    <row r="185" ht="12.75">
      <c r="I185" s="19"/>
    </row>
    <row r="186" ht="12.75">
      <c r="I186" s="19"/>
    </row>
    <row r="187" ht="12.75">
      <c r="I187" s="19"/>
    </row>
    <row r="188" ht="12.75">
      <c r="I188" s="19"/>
    </row>
    <row r="189" ht="12.75">
      <c r="I189" s="19"/>
    </row>
    <row r="190" ht="12.75">
      <c r="I190" s="19"/>
    </row>
    <row r="191" ht="12.75">
      <c r="I191" s="19"/>
    </row>
    <row r="192" ht="12.75">
      <c r="I192" s="19"/>
    </row>
    <row r="193" ht="12.75">
      <c r="I193" s="19"/>
    </row>
    <row r="194" ht="12.75">
      <c r="I194" s="19"/>
    </row>
    <row r="195" ht="12.75">
      <c r="I195" s="19"/>
    </row>
    <row r="196" ht="12.75">
      <c r="I196" s="19"/>
    </row>
    <row r="197" ht="12.75">
      <c r="I197" s="19"/>
    </row>
    <row r="198" ht="12.75">
      <c r="I198" s="19"/>
    </row>
  </sheetData>
  <sheetProtection password="CC52" sheet="1" objects="1" scenarios="1"/>
  <printOptions/>
  <pageMargins left="0.63" right="0.35" top="0.2" bottom="0.51" header="0.23" footer="0.28"/>
  <pageSetup firstPageNumber="4" useFirstPageNumber="1" horizontalDpi="600" verticalDpi="600" orientation="portrait" paperSize="9" scale="90"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dimension ref="A1:L219"/>
  <sheetViews>
    <sheetView showGridLines="0" workbookViewId="0" topLeftCell="A1">
      <selection activeCell="A1" sqref="A1"/>
    </sheetView>
  </sheetViews>
  <sheetFormatPr defaultColWidth="9.140625" defaultRowHeight="12.75"/>
  <cols>
    <col min="1" max="1" width="3.00390625" style="15" customWidth="1"/>
    <col min="2" max="2" width="3.140625" style="17" customWidth="1"/>
    <col min="3" max="3" width="8.28125" style="17" customWidth="1"/>
    <col min="4" max="4" width="14.140625" style="17" customWidth="1"/>
    <col min="5" max="5" width="5.140625" style="17" customWidth="1"/>
    <col min="6" max="7" width="14.140625" style="17" customWidth="1"/>
    <col min="8" max="8" width="13.28125" style="17" customWidth="1"/>
    <col min="9" max="9" width="1.8515625" style="17" customWidth="1"/>
    <col min="10" max="10" width="12.140625" style="17" customWidth="1"/>
    <col min="11" max="11" width="11.7109375" style="17" customWidth="1"/>
    <col min="12" max="12" width="2.7109375" style="17" customWidth="1"/>
    <col min="13" max="16384" width="9.140625" style="17" customWidth="1"/>
  </cols>
  <sheetData>
    <row r="1" spans="1:7" ht="12.75">
      <c r="A1" s="15" t="s">
        <v>287</v>
      </c>
      <c r="B1" s="15"/>
      <c r="C1" s="15"/>
      <c r="D1" s="15"/>
      <c r="E1" s="15"/>
      <c r="F1" s="15"/>
      <c r="G1" s="15"/>
    </row>
    <row r="2" ht="12.75"/>
    <row r="3" ht="12.75"/>
    <row r="4" ht="12.75"/>
    <row r="5" ht="12.75"/>
    <row r="7" ht="12.75">
      <c r="B7" s="16"/>
    </row>
    <row r="8" ht="12.75">
      <c r="B8" s="16"/>
    </row>
    <row r="9" ht="3.75" customHeight="1"/>
    <row r="10" spans="1:2" ht="12.75">
      <c r="A10" s="40" t="s">
        <v>5</v>
      </c>
      <c r="B10" s="16" t="s">
        <v>204</v>
      </c>
    </row>
    <row r="11" ht="6.75" customHeight="1"/>
    <row r="14" ht="6.75" customHeight="1"/>
    <row r="15" ht="6.75" customHeight="1"/>
    <row r="16" ht="9" customHeight="1"/>
    <row r="17" spans="1:2" ht="12.75">
      <c r="A17" s="40" t="s">
        <v>6</v>
      </c>
      <c r="B17" s="16" t="s">
        <v>205</v>
      </c>
    </row>
    <row r="18" ht="8.25" customHeight="1"/>
    <row r="23" spans="2:4" ht="12.75">
      <c r="B23" s="17" t="s">
        <v>206</v>
      </c>
      <c r="D23" s="17" t="s">
        <v>207</v>
      </c>
    </row>
    <row r="24" spans="2:4" ht="12.75">
      <c r="B24" s="17" t="s">
        <v>208</v>
      </c>
      <c r="D24" s="17" t="s">
        <v>209</v>
      </c>
    </row>
    <row r="25" spans="2:4" ht="12.75">
      <c r="B25" s="17" t="s">
        <v>210</v>
      </c>
      <c r="D25" s="17" t="s">
        <v>211</v>
      </c>
    </row>
    <row r="26" spans="2:4" ht="12.75">
      <c r="B26" s="17" t="s">
        <v>212</v>
      </c>
      <c r="D26" s="17" t="s">
        <v>213</v>
      </c>
    </row>
    <row r="27" spans="2:4" ht="12.75">
      <c r="B27" s="17" t="s">
        <v>214</v>
      </c>
      <c r="D27" s="17" t="s">
        <v>215</v>
      </c>
    </row>
    <row r="28" spans="2:4" ht="12.75">
      <c r="B28" s="17" t="s">
        <v>216</v>
      </c>
      <c r="D28" s="17" t="s">
        <v>217</v>
      </c>
    </row>
    <row r="29" spans="2:4" ht="12.75">
      <c r="B29" s="17" t="s">
        <v>218</v>
      </c>
      <c r="D29" s="17" t="s">
        <v>219</v>
      </c>
    </row>
    <row r="30" spans="2:4" ht="12.75">
      <c r="B30" s="17" t="s">
        <v>220</v>
      </c>
      <c r="D30" s="17" t="s">
        <v>221</v>
      </c>
    </row>
    <row r="31" spans="2:4" ht="12.75">
      <c r="B31" s="17" t="s">
        <v>222</v>
      </c>
      <c r="D31" s="17" t="s">
        <v>223</v>
      </c>
    </row>
    <row r="32" spans="2:4" ht="12.75">
      <c r="B32" s="17" t="s">
        <v>224</v>
      </c>
      <c r="D32" s="17" t="s">
        <v>225</v>
      </c>
    </row>
    <row r="33" spans="2:4" ht="12.75">
      <c r="B33" s="17" t="s">
        <v>226</v>
      </c>
      <c r="D33" s="17" t="s">
        <v>227</v>
      </c>
    </row>
    <row r="34" spans="2:4" ht="12.75">
      <c r="B34" s="17" t="s">
        <v>228</v>
      </c>
      <c r="D34" s="17" t="s">
        <v>229</v>
      </c>
    </row>
    <row r="35" spans="2:4" ht="12.75">
      <c r="B35" s="17" t="s">
        <v>230</v>
      </c>
      <c r="D35" s="17" t="s">
        <v>231</v>
      </c>
    </row>
    <row r="36" spans="2:4" ht="12.75">
      <c r="B36" s="17" t="s">
        <v>232</v>
      </c>
      <c r="D36" s="17" t="s">
        <v>233</v>
      </c>
    </row>
    <row r="37" spans="2:4" ht="12.75">
      <c r="B37" s="17" t="s">
        <v>234</v>
      </c>
      <c r="D37" s="17" t="s">
        <v>235</v>
      </c>
    </row>
    <row r="38" spans="2:4" ht="12.75">
      <c r="B38" s="17" t="s">
        <v>236</v>
      </c>
      <c r="D38" s="17" t="s">
        <v>237</v>
      </c>
    </row>
    <row r="39" spans="2:4" ht="12.75">
      <c r="B39" s="17" t="s">
        <v>238</v>
      </c>
      <c r="D39" s="17" t="s">
        <v>239</v>
      </c>
    </row>
    <row r="43" ht="9.75" customHeight="1"/>
    <row r="61" ht="9.75" customHeight="1"/>
    <row r="68" ht="9.75" customHeight="1"/>
    <row r="72" ht="7.5" customHeight="1"/>
    <row r="73" ht="7.5" customHeight="1"/>
    <row r="74" ht="7.5" customHeight="1"/>
    <row r="76" s="16" customFormat="1" ht="12.75">
      <c r="A76" s="15"/>
    </row>
    <row r="77" spans="1:10" s="16" customFormat="1" ht="12.75">
      <c r="A77" s="15"/>
      <c r="G77" s="116" t="s">
        <v>240</v>
      </c>
      <c r="H77" s="193" t="s">
        <v>241</v>
      </c>
      <c r="I77" s="193"/>
      <c r="J77" s="193"/>
    </row>
    <row r="78" spans="1:11" s="16" customFormat="1" ht="12.75">
      <c r="A78" s="15"/>
      <c r="G78" s="116" t="s">
        <v>242</v>
      </c>
      <c r="H78" s="116" t="s">
        <v>243</v>
      </c>
      <c r="I78" s="117"/>
      <c r="J78" s="116" t="s">
        <v>294</v>
      </c>
      <c r="K78" s="116" t="s">
        <v>244</v>
      </c>
    </row>
    <row r="79" spans="1:11" s="16" customFormat="1" ht="12.75">
      <c r="A79" s="15"/>
      <c r="G79" s="116" t="s">
        <v>28</v>
      </c>
      <c r="H79" s="116" t="s">
        <v>28</v>
      </c>
      <c r="I79" s="117"/>
      <c r="J79" s="116" t="s">
        <v>295</v>
      </c>
      <c r="K79" s="116" t="s">
        <v>28</v>
      </c>
    </row>
    <row r="80" s="16" customFormat="1" ht="6.75" customHeight="1">
      <c r="A80" s="15"/>
    </row>
    <row r="81" spans="1:2" s="16" customFormat="1" ht="12.75">
      <c r="A81" s="15"/>
      <c r="B81" s="16" t="s">
        <v>245</v>
      </c>
    </row>
    <row r="82" ht="3.75" customHeight="1"/>
    <row r="83" spans="2:12" ht="12.75">
      <c r="B83" s="17" t="s">
        <v>246</v>
      </c>
      <c r="G83" s="118">
        <v>36707</v>
      </c>
      <c r="H83" s="118">
        <v>-9988</v>
      </c>
      <c r="I83" s="118"/>
      <c r="J83" s="118">
        <v>-3610</v>
      </c>
      <c r="K83" s="118">
        <f>SUM(G83:J83)</f>
        <v>23109</v>
      </c>
      <c r="L83" s="80"/>
    </row>
    <row r="84" spans="2:12" ht="12.75">
      <c r="B84" s="17" t="s">
        <v>247</v>
      </c>
      <c r="G84" s="118">
        <v>-548290</v>
      </c>
      <c r="H84" s="118">
        <v>-9988</v>
      </c>
      <c r="I84" s="118"/>
      <c r="J84" s="118">
        <v>-3610</v>
      </c>
      <c r="K84" s="118">
        <f>SUM(G84:J84)</f>
        <v>-561888</v>
      </c>
      <c r="L84" s="80"/>
    </row>
    <row r="85" spans="7:12" ht="2.25" customHeight="1" thickBot="1">
      <c r="G85" s="119"/>
      <c r="H85" s="119"/>
      <c r="I85" s="119"/>
      <c r="J85" s="119"/>
      <c r="K85" s="119"/>
      <c r="L85" s="80"/>
    </row>
    <row r="87" spans="7:10" ht="12.75">
      <c r="G87" s="116" t="s">
        <v>240</v>
      </c>
      <c r="H87" s="116" t="s">
        <v>248</v>
      </c>
      <c r="I87" s="120"/>
      <c r="J87" s="121"/>
    </row>
    <row r="88" spans="7:10" ht="12.75">
      <c r="G88" s="116" t="s">
        <v>242</v>
      </c>
      <c r="H88" s="116" t="s">
        <v>249</v>
      </c>
      <c r="I88" s="120"/>
      <c r="J88" s="116" t="s">
        <v>244</v>
      </c>
    </row>
    <row r="89" spans="7:10" ht="12.75">
      <c r="G89" s="116" t="s">
        <v>28</v>
      </c>
      <c r="H89" s="116" t="s">
        <v>28</v>
      </c>
      <c r="I89" s="120"/>
      <c r="J89" s="116" t="s">
        <v>28</v>
      </c>
    </row>
    <row r="90" ht="4.5" customHeight="1"/>
    <row r="91" ht="12.75">
      <c r="B91" s="16" t="s">
        <v>297</v>
      </c>
    </row>
    <row r="92" ht="7.5" customHeight="1"/>
    <row r="93" spans="2:10" ht="12.75">
      <c r="B93" s="17" t="s">
        <v>136</v>
      </c>
      <c r="G93" s="80">
        <v>38739</v>
      </c>
      <c r="H93" s="80">
        <v>15838</v>
      </c>
      <c r="I93" s="80"/>
      <c r="J93" s="80">
        <f>G93+H93</f>
        <v>54577</v>
      </c>
    </row>
    <row r="94" spans="2:10" ht="12.75">
      <c r="B94" s="17" t="s">
        <v>251</v>
      </c>
      <c r="G94" s="80">
        <v>-17163</v>
      </c>
      <c r="H94" s="80">
        <v>15838</v>
      </c>
      <c r="I94" s="80"/>
      <c r="J94" s="80">
        <f>G94+H94</f>
        <v>-1325</v>
      </c>
    </row>
    <row r="95" spans="2:10" ht="12.75">
      <c r="B95" s="17" t="s">
        <v>9</v>
      </c>
      <c r="G95" s="80">
        <v>9932</v>
      </c>
      <c r="H95" s="80">
        <v>-8385</v>
      </c>
      <c r="I95" s="80"/>
      <c r="J95" s="80">
        <f>G95+H95</f>
        <v>1547</v>
      </c>
    </row>
    <row r="96" spans="7:10" ht="2.25" customHeight="1" thickBot="1">
      <c r="G96" s="122"/>
      <c r="H96" s="122"/>
      <c r="I96" s="122"/>
      <c r="J96" s="122"/>
    </row>
    <row r="98" ht="12.75">
      <c r="B98" s="16" t="s">
        <v>331</v>
      </c>
    </row>
    <row r="99" ht="5.25" customHeight="1"/>
    <row r="100" spans="2:10" ht="12.75">
      <c r="B100" s="17" t="s">
        <v>136</v>
      </c>
      <c r="G100" s="80">
        <v>35475</v>
      </c>
      <c r="H100" s="80">
        <v>16822</v>
      </c>
      <c r="I100" s="80"/>
      <c r="J100" s="80">
        <f>G100+H100</f>
        <v>52297</v>
      </c>
    </row>
    <row r="101" spans="2:10" ht="12.75">
      <c r="B101" s="17" t="s">
        <v>250</v>
      </c>
      <c r="G101" s="80">
        <v>-24098</v>
      </c>
      <c r="H101" s="80">
        <v>16822</v>
      </c>
      <c r="I101" s="80"/>
      <c r="J101" s="80">
        <f>G101+H101</f>
        <v>-7276</v>
      </c>
    </row>
    <row r="102" spans="2:10" ht="12.75">
      <c r="B102" s="17" t="s">
        <v>9</v>
      </c>
      <c r="G102" s="80">
        <v>7691</v>
      </c>
      <c r="H102" s="80">
        <v>-9369</v>
      </c>
      <c r="I102" s="80"/>
      <c r="J102" s="80">
        <f>G102+H102</f>
        <v>-1678</v>
      </c>
    </row>
    <row r="103" spans="7:10" ht="2.25" customHeight="1" thickBot="1">
      <c r="G103" s="122"/>
      <c r="H103" s="122"/>
      <c r="I103" s="122"/>
      <c r="J103" s="122"/>
    </row>
    <row r="104" spans="7:10" ht="12.75">
      <c r="G104" s="36"/>
      <c r="H104" s="36"/>
      <c r="I104" s="36"/>
      <c r="J104" s="36"/>
    </row>
    <row r="105" spans="2:10" ht="12.75">
      <c r="B105" s="17" t="s">
        <v>114</v>
      </c>
      <c r="G105" s="36"/>
      <c r="H105" s="36"/>
      <c r="I105" s="36"/>
      <c r="J105" s="36"/>
    </row>
    <row r="106" spans="7:10" ht="12.75">
      <c r="G106" s="36"/>
      <c r="H106" s="36"/>
      <c r="I106" s="36"/>
      <c r="J106" s="36"/>
    </row>
    <row r="107" spans="7:10" ht="9" customHeight="1">
      <c r="G107" s="36"/>
      <c r="H107" s="36"/>
      <c r="I107" s="36"/>
      <c r="J107" s="36"/>
    </row>
    <row r="108" spans="7:10" ht="12.75">
      <c r="G108" s="36"/>
      <c r="H108" s="36"/>
      <c r="I108" s="36"/>
      <c r="J108" s="36"/>
    </row>
    <row r="109" spans="1:2" ht="12.75">
      <c r="A109" s="40" t="s">
        <v>7</v>
      </c>
      <c r="B109" s="16" t="s">
        <v>252</v>
      </c>
    </row>
    <row r="110" ht="8.25" customHeight="1"/>
    <row r="113" ht="9.75" customHeight="1"/>
    <row r="114" spans="1:2" ht="12.75">
      <c r="A114" s="40" t="s">
        <v>8</v>
      </c>
      <c r="B114" s="16" t="s">
        <v>253</v>
      </c>
    </row>
    <row r="115" spans="1:2" ht="6.75" customHeight="1">
      <c r="A115" s="40"/>
      <c r="B115" s="16"/>
    </row>
    <row r="116" spans="1:2" ht="12.75">
      <c r="A116" s="40"/>
      <c r="B116" s="16"/>
    </row>
    <row r="117" spans="1:2" ht="12.75">
      <c r="A117" s="40"/>
      <c r="B117" s="16"/>
    </row>
    <row r="119" ht="4.5" customHeight="1"/>
    <row r="120" spans="1:12" ht="5.25" customHeight="1">
      <c r="A120" s="40"/>
      <c r="D120" s="123"/>
      <c r="E120" s="123"/>
      <c r="F120" s="123"/>
      <c r="G120" s="123"/>
      <c r="H120" s="35"/>
      <c r="I120" s="36"/>
      <c r="J120" s="123"/>
      <c r="K120" s="35"/>
      <c r="L120" s="36"/>
    </row>
    <row r="121" spans="1:2" ht="12.75">
      <c r="A121" s="40" t="s">
        <v>10</v>
      </c>
      <c r="B121" s="16" t="s">
        <v>254</v>
      </c>
    </row>
    <row r="122" spans="1:2" ht="6.75" customHeight="1">
      <c r="A122" s="40"/>
      <c r="B122" s="39"/>
    </row>
    <row r="123" ht="12.75">
      <c r="A123" s="40"/>
    </row>
    <row r="124" spans="1:12" ht="12.75">
      <c r="A124" s="40"/>
      <c r="D124" s="123"/>
      <c r="E124" s="123"/>
      <c r="F124" s="123"/>
      <c r="G124" s="123"/>
      <c r="H124" s="35"/>
      <c r="I124" s="36"/>
      <c r="J124" s="123"/>
      <c r="K124" s="35"/>
      <c r="L124" s="36"/>
    </row>
    <row r="125" spans="1:12" ht="12.75">
      <c r="A125" s="40"/>
      <c r="D125" s="123"/>
      <c r="E125" s="123"/>
      <c r="F125" s="123"/>
      <c r="G125" s="123"/>
      <c r="H125" s="35"/>
      <c r="I125" s="36"/>
      <c r="J125" s="123"/>
      <c r="K125" s="35"/>
      <c r="L125" s="36"/>
    </row>
    <row r="126" spans="1:12" ht="12.75">
      <c r="A126" s="40"/>
      <c r="E126" s="15"/>
      <c r="F126" s="15"/>
      <c r="G126" s="194" t="s">
        <v>298</v>
      </c>
      <c r="H126" s="194"/>
      <c r="I126" s="36"/>
      <c r="J126" s="194" t="s">
        <v>299</v>
      </c>
      <c r="K126" s="194"/>
      <c r="L126" s="36"/>
    </row>
    <row r="127" spans="1:12" ht="12.75">
      <c r="A127" s="40"/>
      <c r="E127" s="124"/>
      <c r="F127" s="124"/>
      <c r="G127" s="124" t="s">
        <v>296</v>
      </c>
      <c r="H127" s="124" t="s">
        <v>193</v>
      </c>
      <c r="I127" s="36"/>
      <c r="J127" s="124" t="str">
        <f>G127</f>
        <v>31/12/2006</v>
      </c>
      <c r="K127" s="124" t="str">
        <f>H127</f>
        <v>31/12/2005</v>
      </c>
      <c r="L127" s="36"/>
    </row>
    <row r="128" spans="1:12" ht="12.75">
      <c r="A128" s="40"/>
      <c r="E128" s="48"/>
      <c r="F128" s="48"/>
      <c r="G128" s="48" t="s">
        <v>255</v>
      </c>
      <c r="H128" s="48" t="s">
        <v>255</v>
      </c>
      <c r="I128" s="36"/>
      <c r="J128" s="48" t="s">
        <v>255</v>
      </c>
      <c r="K128" s="48" t="s">
        <v>255</v>
      </c>
      <c r="L128" s="36"/>
    </row>
    <row r="129" spans="1:12" ht="4.5" customHeight="1">
      <c r="A129" s="40"/>
      <c r="E129" s="125"/>
      <c r="F129" s="125"/>
      <c r="G129" s="125"/>
      <c r="H129" s="79"/>
      <c r="I129" s="36"/>
      <c r="J129" s="125"/>
      <c r="K129" s="125"/>
      <c r="L129" s="36"/>
    </row>
    <row r="130" spans="1:12" ht="12.75">
      <c r="A130" s="40"/>
      <c r="B130" s="137" t="s">
        <v>291</v>
      </c>
      <c r="C130" s="137"/>
      <c r="D130" s="137"/>
      <c r="E130" s="138"/>
      <c r="F130" s="138"/>
      <c r="G130" s="137"/>
      <c r="H130" s="137"/>
      <c r="I130" s="137"/>
      <c r="J130" s="137"/>
      <c r="K130" s="137"/>
      <c r="L130" s="36"/>
    </row>
    <row r="131" spans="1:12" ht="12.75">
      <c r="A131" s="40"/>
      <c r="B131" s="137" t="s">
        <v>292</v>
      </c>
      <c r="C131" s="137"/>
      <c r="D131" s="137"/>
      <c r="E131" s="138"/>
      <c r="F131" s="138"/>
      <c r="G131" s="138">
        <f>+J131-5741</f>
        <v>18</v>
      </c>
      <c r="H131" s="139">
        <v>0</v>
      </c>
      <c r="I131" s="140"/>
      <c r="J131" s="138">
        <v>5759</v>
      </c>
      <c r="K131" s="139">
        <v>0</v>
      </c>
      <c r="L131" s="36"/>
    </row>
    <row r="132" spans="1:12" ht="12.75">
      <c r="A132" s="40"/>
      <c r="B132" s="137" t="s">
        <v>256</v>
      </c>
      <c r="C132" s="137"/>
      <c r="D132" s="137"/>
      <c r="E132" s="138"/>
      <c r="F132" s="138"/>
      <c r="G132" s="138">
        <f>J132-2827</f>
        <v>-175</v>
      </c>
      <c r="H132" s="139">
        <v>0</v>
      </c>
      <c r="I132" s="140"/>
      <c r="J132" s="138">
        <v>2652</v>
      </c>
      <c r="K132" s="139">
        <v>0</v>
      </c>
      <c r="L132" s="36"/>
    </row>
    <row r="133" spans="1:12" ht="12.75">
      <c r="A133" s="40"/>
      <c r="B133" s="137" t="s">
        <v>289</v>
      </c>
      <c r="C133" s="137"/>
      <c r="D133" s="137"/>
      <c r="E133" s="138"/>
      <c r="F133" s="138"/>
      <c r="G133" s="138">
        <f>+J133+6025</f>
        <v>-668</v>
      </c>
      <c r="H133" s="139">
        <v>0</v>
      </c>
      <c r="I133" s="140"/>
      <c r="J133" s="138">
        <v>-6693</v>
      </c>
      <c r="K133" s="139">
        <v>0</v>
      </c>
      <c r="L133" s="36"/>
    </row>
    <row r="134" spans="1:12" ht="12.75">
      <c r="A134" s="40"/>
      <c r="B134" s="137" t="s">
        <v>306</v>
      </c>
      <c r="C134" s="137"/>
      <c r="D134" s="137"/>
      <c r="E134" s="138"/>
      <c r="F134" s="138"/>
      <c r="G134" s="138">
        <v>0</v>
      </c>
      <c r="H134" s="139">
        <f>+K134</f>
        <v>-46857</v>
      </c>
      <c r="I134" s="140"/>
      <c r="J134" s="138">
        <v>0</v>
      </c>
      <c r="K134" s="139">
        <f>-46857</f>
        <v>-46857</v>
      </c>
      <c r="L134" s="36"/>
    </row>
    <row r="135" spans="1:12" ht="12.75">
      <c r="A135" s="40"/>
      <c r="B135" s="137" t="s">
        <v>319</v>
      </c>
      <c r="C135" s="82"/>
      <c r="D135" s="82"/>
      <c r="E135" s="82"/>
      <c r="F135" s="138"/>
      <c r="G135" s="138">
        <v>-6283</v>
      </c>
      <c r="H135" s="139">
        <v>0</v>
      </c>
      <c r="I135" s="140"/>
      <c r="J135" s="138">
        <v>-6283</v>
      </c>
      <c r="K135" s="139">
        <v>0</v>
      </c>
      <c r="L135" s="36"/>
    </row>
    <row r="136" spans="1:12" ht="12.75">
      <c r="A136" s="40"/>
      <c r="B136" s="137" t="s">
        <v>334</v>
      </c>
      <c r="C136" s="82"/>
      <c r="D136" s="82"/>
      <c r="E136" s="82"/>
      <c r="F136" s="138"/>
      <c r="G136" s="138">
        <f>+J136</f>
        <v>-9007</v>
      </c>
      <c r="H136" s="139">
        <v>0</v>
      </c>
      <c r="I136" s="140"/>
      <c r="J136" s="138">
        <v>-9007</v>
      </c>
      <c r="K136" s="139">
        <v>0</v>
      </c>
      <c r="L136" s="36"/>
    </row>
    <row r="137" spans="1:12" ht="12.75">
      <c r="A137" s="40"/>
      <c r="B137" s="137" t="s">
        <v>323</v>
      </c>
      <c r="C137" s="82"/>
      <c r="D137" s="82"/>
      <c r="E137" s="82"/>
      <c r="F137" s="138"/>
      <c r="G137" s="138">
        <v>-5351</v>
      </c>
      <c r="H137" s="139">
        <v>0</v>
      </c>
      <c r="I137" s="140"/>
      <c r="J137" s="138">
        <v>-5351</v>
      </c>
      <c r="K137" s="139">
        <v>0</v>
      </c>
      <c r="L137" s="36"/>
    </row>
    <row r="138" spans="1:12" ht="12.75">
      <c r="A138" s="40"/>
      <c r="B138" s="137" t="s">
        <v>324</v>
      </c>
      <c r="C138" s="82"/>
      <c r="D138" s="82"/>
      <c r="E138" s="82"/>
      <c r="F138" s="138"/>
      <c r="G138" s="138">
        <v>3722</v>
      </c>
      <c r="H138" s="139">
        <v>0</v>
      </c>
      <c r="I138" s="140"/>
      <c r="J138" s="138">
        <v>3722</v>
      </c>
      <c r="K138" s="139">
        <v>0</v>
      </c>
      <c r="L138" s="36"/>
    </row>
    <row r="139" spans="1:12" ht="15" customHeight="1" thickBot="1">
      <c r="A139" s="40"/>
      <c r="B139" s="137"/>
      <c r="C139" s="137"/>
      <c r="D139" s="137"/>
      <c r="E139" s="138"/>
      <c r="F139" s="138"/>
      <c r="G139" s="141">
        <f>SUM(G131:G138)</f>
        <v>-17744</v>
      </c>
      <c r="H139" s="141">
        <f>SUM(H131:H134)</f>
        <v>-46857</v>
      </c>
      <c r="I139" s="141"/>
      <c r="J139" s="141">
        <f>SUM(J131:J138)</f>
        <v>-15201</v>
      </c>
      <c r="K139" s="141">
        <f>SUM(K131:K134)</f>
        <v>-46857</v>
      </c>
      <c r="L139" s="36"/>
    </row>
    <row r="140" spans="1:12" ht="5.25" customHeight="1">
      <c r="A140" s="40"/>
      <c r="E140" s="79"/>
      <c r="F140" s="79"/>
      <c r="G140" s="79"/>
      <c r="H140" s="126"/>
      <c r="I140" s="36"/>
      <c r="J140" s="79"/>
      <c r="K140" s="126"/>
      <c r="L140" s="36"/>
    </row>
    <row r="141" spans="1:2" ht="12.75">
      <c r="A141" s="40" t="s">
        <v>11</v>
      </c>
      <c r="B141" s="16" t="s">
        <v>257</v>
      </c>
    </row>
    <row r="142" ht="6.75" customHeight="1"/>
    <row r="144" ht="21" customHeight="1"/>
    <row r="145" ht="10.5" customHeight="1"/>
    <row r="146" ht="10.5" customHeight="1"/>
    <row r="147" spans="1:2" ht="12.75" customHeight="1">
      <c r="A147" s="40" t="s">
        <v>12</v>
      </c>
      <c r="B147" s="16" t="s">
        <v>258</v>
      </c>
    </row>
    <row r="148" ht="7.5" customHeight="1"/>
    <row r="149" ht="12.75" customHeight="1"/>
    <row r="150" ht="12.75" customHeight="1"/>
    <row r="151" ht="12.75" customHeight="1"/>
    <row r="152" ht="12" customHeight="1"/>
    <row r="153" ht="12" customHeight="1"/>
    <row r="154" ht="12" customHeight="1"/>
    <row r="155" ht="12" customHeight="1"/>
    <row r="159" ht="12.75" customHeight="1">
      <c r="A159" s="17"/>
    </row>
    <row r="160" spans="1:2" ht="12.75">
      <c r="A160" s="40" t="s">
        <v>13</v>
      </c>
      <c r="B160" s="16" t="s">
        <v>259</v>
      </c>
    </row>
    <row r="161" spans="1:2" ht="9" customHeight="1">
      <c r="A161" s="40"/>
      <c r="B161" s="16"/>
    </row>
    <row r="162" spans="1:11" ht="12.75" customHeight="1">
      <c r="A162" s="40"/>
      <c r="B162" s="16"/>
      <c r="K162" s="16"/>
    </row>
    <row r="163" spans="1:2" ht="6.75" customHeight="1">
      <c r="A163" s="40"/>
      <c r="B163" s="16"/>
    </row>
    <row r="164" spans="1:2" ht="6.75" customHeight="1">
      <c r="A164" s="40"/>
      <c r="B164" s="16"/>
    </row>
    <row r="165" spans="1:11" ht="12.75" customHeight="1">
      <c r="A165" s="40" t="s">
        <v>14</v>
      </c>
      <c r="B165" s="16" t="s">
        <v>260</v>
      </c>
      <c r="J165" s="47"/>
      <c r="K165" s="47"/>
    </row>
    <row r="166" spans="1:11" ht="6.75" customHeight="1">
      <c r="A166" s="40"/>
      <c r="B166" s="16"/>
      <c r="J166" s="47"/>
      <c r="K166" s="47"/>
    </row>
    <row r="167" spans="10:11" ht="12.75" customHeight="1">
      <c r="J167" s="47"/>
      <c r="K167" s="47"/>
    </row>
    <row r="168" ht="7.5" customHeight="1"/>
    <row r="169" spans="8:11" ht="12.75" customHeight="1">
      <c r="H169" s="116" t="s">
        <v>261</v>
      </c>
      <c r="J169" s="116" t="s">
        <v>262</v>
      </c>
      <c r="K169" s="50"/>
    </row>
    <row r="170" spans="8:11" ht="12.75" customHeight="1">
      <c r="H170" s="116" t="s">
        <v>263</v>
      </c>
      <c r="J170" s="116" t="s">
        <v>264</v>
      </c>
      <c r="K170" s="116" t="s">
        <v>27</v>
      </c>
    </row>
    <row r="171" spans="8:11" ht="12.75" customHeight="1">
      <c r="H171" s="127" t="s">
        <v>28</v>
      </c>
      <c r="J171" s="127" t="s">
        <v>28</v>
      </c>
      <c r="K171" s="127" t="s">
        <v>28</v>
      </c>
    </row>
    <row r="172" spans="2:11" ht="12.75" customHeight="1">
      <c r="B172" s="16" t="s">
        <v>265</v>
      </c>
      <c r="H172" s="51"/>
      <c r="J172" s="51"/>
      <c r="K172" s="51"/>
    </row>
    <row r="173" spans="2:11" ht="12.75" customHeight="1">
      <c r="B173" s="39" t="s">
        <v>266</v>
      </c>
      <c r="H173" s="35">
        <v>226833</v>
      </c>
      <c r="J173" s="35">
        <v>9718</v>
      </c>
      <c r="K173" s="35">
        <f>SUM(H173:J173)</f>
        <v>236551</v>
      </c>
    </row>
    <row r="174" spans="2:11" ht="12.75" customHeight="1">
      <c r="B174" s="39" t="s">
        <v>267</v>
      </c>
      <c r="H174" s="128">
        <v>0</v>
      </c>
      <c r="J174" s="128">
        <v>0</v>
      </c>
      <c r="K174" s="129">
        <f>SUM(H174:J174)</f>
        <v>0</v>
      </c>
    </row>
    <row r="175" spans="2:11" ht="12.75" customHeight="1" thickBot="1">
      <c r="B175" s="17" t="s">
        <v>27</v>
      </c>
      <c r="H175" s="49">
        <f>H173+H174</f>
        <v>226833</v>
      </c>
      <c r="I175" s="37"/>
      <c r="J175" s="49">
        <f>J173+J174</f>
        <v>9718</v>
      </c>
      <c r="K175" s="49">
        <f>SUM(H175:J175)</f>
        <v>236551</v>
      </c>
    </row>
    <row r="176" spans="8:11" ht="3.75" customHeight="1">
      <c r="H176" s="35"/>
      <c r="J176" s="35"/>
      <c r="K176" s="35"/>
    </row>
    <row r="177" spans="2:11" ht="12.75" customHeight="1">
      <c r="B177" s="16" t="s">
        <v>268</v>
      </c>
      <c r="H177" s="35"/>
      <c r="J177" s="35"/>
      <c r="K177" s="35"/>
    </row>
    <row r="178" spans="2:11" ht="4.5" customHeight="1">
      <c r="B178" s="16"/>
      <c r="H178" s="35"/>
      <c r="J178" s="35"/>
      <c r="K178" s="35"/>
    </row>
    <row r="179" spans="2:11" ht="12.75" customHeight="1" thickBot="1">
      <c r="B179" s="17" t="s">
        <v>269</v>
      </c>
      <c r="H179" s="130">
        <v>-24503</v>
      </c>
      <c r="I179" s="122"/>
      <c r="J179" s="130">
        <v>-22752</v>
      </c>
      <c r="K179" s="35">
        <f>H179+J179</f>
        <v>-47255</v>
      </c>
    </row>
    <row r="180" spans="2:11" ht="12.75" customHeight="1">
      <c r="B180" s="17" t="s">
        <v>136</v>
      </c>
      <c r="H180" s="35"/>
      <c r="J180" s="35"/>
      <c r="K180" s="35">
        <f>+'Income Statement '!H42</f>
        <v>-1622</v>
      </c>
    </row>
    <row r="181" spans="8:11" ht="2.25" customHeight="1">
      <c r="H181" s="35"/>
      <c r="J181" s="35"/>
      <c r="K181" s="35"/>
    </row>
    <row r="182" spans="2:11" ht="12.75" customHeight="1" thickBot="1">
      <c r="B182" s="17" t="s">
        <v>251</v>
      </c>
      <c r="H182" s="35"/>
      <c r="J182" s="35"/>
      <c r="K182" s="49">
        <f>SUM(K179:K181)</f>
        <v>-48877</v>
      </c>
    </row>
    <row r="183" spans="8:11" ht="14.25" customHeight="1">
      <c r="H183" s="35"/>
      <c r="J183" s="35"/>
      <c r="K183" s="35"/>
    </row>
    <row r="184" spans="1:11" ht="12.75" customHeight="1">
      <c r="A184" s="40" t="s">
        <v>15</v>
      </c>
      <c r="B184" s="16" t="s">
        <v>221</v>
      </c>
      <c r="J184" s="35"/>
      <c r="K184" s="35"/>
    </row>
    <row r="185" spans="10:11" ht="12.75" customHeight="1">
      <c r="J185" s="36"/>
      <c r="K185" s="36"/>
    </row>
    <row r="186" spans="10:11" ht="12.75" customHeight="1">
      <c r="J186" s="36"/>
      <c r="K186" s="36"/>
    </row>
    <row r="187" spans="10:11" ht="12.75" customHeight="1">
      <c r="J187" s="36"/>
      <c r="K187" s="36"/>
    </row>
    <row r="188" spans="10:11" ht="8.25" customHeight="1">
      <c r="J188" s="36"/>
      <c r="K188" s="36"/>
    </row>
    <row r="189" spans="1:11" ht="12.75" customHeight="1">
      <c r="A189" s="40" t="s">
        <v>16</v>
      </c>
      <c r="B189" s="16" t="s">
        <v>270</v>
      </c>
      <c r="J189" s="36"/>
      <c r="K189" s="36"/>
    </row>
    <row r="190" spans="10:11" ht="8.25" customHeight="1">
      <c r="J190" s="36"/>
      <c r="K190" s="36"/>
    </row>
    <row r="191" spans="10:11" ht="12.75" customHeight="1">
      <c r="J191" s="36"/>
      <c r="K191" s="36"/>
    </row>
    <row r="192" spans="10:11" ht="12.75" customHeight="1">
      <c r="J192" s="36"/>
      <c r="K192" s="36"/>
    </row>
    <row r="193" spans="10:11" ht="12.75" customHeight="1">
      <c r="J193" s="36"/>
      <c r="K193" s="36"/>
    </row>
    <row r="194" spans="1:11" ht="12.75">
      <c r="A194" s="40" t="s">
        <v>17</v>
      </c>
      <c r="B194" s="16" t="s">
        <v>271</v>
      </c>
      <c r="J194" s="36"/>
      <c r="K194" s="36"/>
    </row>
    <row r="195" spans="1:11" ht="6.75" customHeight="1">
      <c r="A195" s="40"/>
      <c r="B195" s="16"/>
      <c r="J195" s="36"/>
      <c r="K195" s="36"/>
    </row>
    <row r="196" spans="1:11" ht="12.75" customHeight="1">
      <c r="A196" s="40"/>
      <c r="J196" s="36"/>
      <c r="K196" s="36"/>
    </row>
    <row r="197" spans="1:11" ht="12.75" customHeight="1">
      <c r="A197" s="40"/>
      <c r="B197" s="16"/>
      <c r="J197" s="36"/>
      <c r="K197" s="36"/>
    </row>
    <row r="198" spans="1:11" ht="12.75" customHeight="1">
      <c r="A198" s="40"/>
      <c r="B198" s="16"/>
      <c r="J198" s="36"/>
      <c r="K198" s="36"/>
    </row>
    <row r="199" spans="1:11" ht="7.5" customHeight="1">
      <c r="A199" s="40"/>
      <c r="B199" s="16"/>
      <c r="J199" s="36"/>
      <c r="K199" s="36"/>
    </row>
    <row r="200" spans="1:11" ht="12.75" customHeight="1">
      <c r="A200" s="40"/>
      <c r="B200" s="16"/>
      <c r="J200" s="36"/>
      <c r="K200" s="36"/>
    </row>
    <row r="201" spans="1:11" ht="12.75" customHeight="1">
      <c r="A201" s="40"/>
      <c r="B201" s="16"/>
      <c r="J201" s="36"/>
      <c r="K201" s="36"/>
    </row>
    <row r="202" spans="1:11" ht="12.75" customHeight="1">
      <c r="A202" s="40"/>
      <c r="B202" s="16"/>
      <c r="J202" s="36"/>
      <c r="K202" s="36"/>
    </row>
    <row r="203" spans="1:11" ht="12.75" customHeight="1">
      <c r="A203" s="40"/>
      <c r="B203" s="16"/>
      <c r="J203" s="36"/>
      <c r="K203" s="36"/>
    </row>
    <row r="204" spans="1:11" ht="12.75" customHeight="1">
      <c r="A204" s="40"/>
      <c r="B204" s="16"/>
      <c r="J204" s="36"/>
      <c r="K204" s="36"/>
    </row>
    <row r="205" spans="1:11" ht="8.25" customHeight="1">
      <c r="A205" s="40"/>
      <c r="B205" s="16"/>
      <c r="J205" s="36"/>
      <c r="K205" s="36"/>
    </row>
    <row r="206" spans="1:11" ht="8.25" customHeight="1">
      <c r="A206" s="40"/>
      <c r="B206" s="16"/>
      <c r="J206" s="36"/>
      <c r="K206" s="36"/>
    </row>
    <row r="207" spans="1:11" ht="7.5" customHeight="1">
      <c r="A207" s="40"/>
      <c r="B207" s="16"/>
      <c r="J207" s="36"/>
      <c r="K207" s="36"/>
    </row>
    <row r="208" spans="1:11" ht="12.75" customHeight="1">
      <c r="A208" s="40"/>
      <c r="J208" s="36"/>
      <c r="K208" s="36"/>
    </row>
    <row r="209" spans="1:11" ht="7.5" customHeight="1">
      <c r="A209" s="40"/>
      <c r="B209" s="16"/>
      <c r="J209" s="36"/>
      <c r="K209" s="36"/>
    </row>
    <row r="210" spans="1:11" ht="7.5" customHeight="1">
      <c r="A210" s="40"/>
      <c r="B210" s="16"/>
      <c r="J210" s="36"/>
      <c r="K210" s="36"/>
    </row>
    <row r="211" spans="1:11" ht="12.75" customHeight="1">
      <c r="A211" s="40" t="s">
        <v>18</v>
      </c>
      <c r="B211" s="16" t="s">
        <v>272</v>
      </c>
      <c r="J211" s="36"/>
      <c r="K211" s="36"/>
    </row>
    <row r="212" spans="10:11" ht="9" customHeight="1">
      <c r="J212" s="36"/>
      <c r="K212" s="36"/>
    </row>
    <row r="213" spans="10:11" ht="12.75" customHeight="1">
      <c r="J213" s="36"/>
      <c r="K213" s="36"/>
    </row>
    <row r="214" spans="10:11" ht="5.25" customHeight="1">
      <c r="J214" s="36"/>
      <c r="K214" s="36"/>
    </row>
    <row r="215" spans="10:11" ht="2.25" customHeight="1">
      <c r="J215" s="36"/>
      <c r="K215" s="36"/>
    </row>
    <row r="216" spans="1:11" ht="12.75" customHeight="1">
      <c r="A216" s="40" t="s">
        <v>116</v>
      </c>
      <c r="B216" s="16" t="s">
        <v>273</v>
      </c>
      <c r="J216" s="36"/>
      <c r="K216" s="36"/>
    </row>
    <row r="217" spans="1:11" ht="12.75" customHeight="1">
      <c r="A217" s="40"/>
      <c r="B217" s="16"/>
      <c r="J217" s="36"/>
      <c r="K217" s="36"/>
    </row>
    <row r="218" spans="10:11" ht="7.5" customHeight="1">
      <c r="J218" s="36"/>
      <c r="K218" s="36"/>
    </row>
    <row r="219" spans="10:11" ht="12.75" customHeight="1">
      <c r="J219" s="36"/>
      <c r="K219" s="36"/>
    </row>
  </sheetData>
  <sheetProtection password="CC52" sheet="1" objects="1" scenarios="1"/>
  <mergeCells count="3">
    <mergeCell ref="H77:J77"/>
    <mergeCell ref="G126:H126"/>
    <mergeCell ref="J126:K126"/>
  </mergeCells>
  <printOptions/>
  <pageMargins left="0.5" right="0" top="0.4" bottom="0.25" header="0.5" footer="0.25"/>
  <pageSetup firstPageNumber="5" useFirstPageNumber="1" horizontalDpi="300" verticalDpi="300" orientation="portrait" paperSize="9" scale="90" r:id="rId2"/>
  <headerFooter alignWithMargins="0">
    <oddFooter>&amp;C&amp;P</oddFooter>
  </headerFooter>
  <rowBreaks count="2" manualBreakCount="2">
    <brk id="72" max="255" man="1"/>
    <brk id="145" max="255" man="1"/>
  </rowBreaks>
  <drawing r:id="rId1"/>
</worksheet>
</file>

<file path=xl/worksheets/sheet6.xml><?xml version="1.0" encoding="utf-8"?>
<worksheet xmlns="http://schemas.openxmlformats.org/spreadsheetml/2006/main" xmlns:r="http://schemas.openxmlformats.org/officeDocument/2006/relationships">
  <sheetPr codeName="Sheet6"/>
  <dimension ref="A7:H194"/>
  <sheetViews>
    <sheetView showGridLines="0" workbookViewId="0" topLeftCell="A1">
      <selection activeCell="A1" sqref="A1"/>
    </sheetView>
  </sheetViews>
  <sheetFormatPr defaultColWidth="9.140625" defaultRowHeight="12.75"/>
  <cols>
    <col min="1" max="1" width="3.28125" style="142" customWidth="1"/>
    <col min="2" max="2" width="2.8515625" style="137" customWidth="1"/>
    <col min="3" max="3" width="38.8515625" style="137" customWidth="1"/>
    <col min="4" max="4" width="11.421875" style="137" customWidth="1"/>
    <col min="5" max="7" width="13.28125" style="137" customWidth="1"/>
    <col min="8" max="9" width="2.7109375" style="137" customWidth="1"/>
    <col min="10" max="16384" width="9.140625" style="137" customWidth="1"/>
  </cols>
  <sheetData>
    <row r="1" ht="12"/>
    <row r="2" ht="12"/>
    <row r="3" ht="12"/>
    <row r="4" ht="12"/>
    <row r="5" ht="12"/>
    <row r="6" ht="0.75" customHeight="1"/>
    <row r="7" ht="12">
      <c r="B7" s="143"/>
    </row>
    <row r="8" ht="12">
      <c r="B8" s="143"/>
    </row>
    <row r="9" spans="1:2" ht="12">
      <c r="A9" s="144" t="s">
        <v>5</v>
      </c>
      <c r="B9" s="143" t="s">
        <v>32</v>
      </c>
    </row>
    <row r="10" ht="8.25" customHeight="1"/>
    <row r="17" ht="8.25" customHeight="1"/>
    <row r="18" spans="1:2" ht="17.25" customHeight="1">
      <c r="A18" s="144" t="s">
        <v>6</v>
      </c>
      <c r="B18" s="143" t="s">
        <v>53</v>
      </c>
    </row>
    <row r="19" ht="7.5" customHeight="1"/>
    <row r="24" ht="11.25" customHeight="1"/>
    <row r="25" ht="6.75" customHeight="1"/>
    <row r="26" spans="1:2" ht="12">
      <c r="A26" s="144" t="s">
        <v>7</v>
      </c>
      <c r="B26" s="143" t="s">
        <v>33</v>
      </c>
    </row>
    <row r="27" spans="1:2" ht="6" customHeight="1">
      <c r="A27" s="144"/>
      <c r="B27" s="143"/>
    </row>
    <row r="28" spans="1:2" ht="12">
      <c r="A28" s="144"/>
      <c r="B28" s="143"/>
    </row>
    <row r="29" spans="1:2" ht="12">
      <c r="A29" s="144"/>
      <c r="B29" s="143"/>
    </row>
    <row r="30" spans="1:2" ht="12">
      <c r="A30" s="144"/>
      <c r="B30" s="143"/>
    </row>
    <row r="31" spans="1:2" ht="12">
      <c r="A31" s="144"/>
      <c r="B31" s="143"/>
    </row>
    <row r="32" spans="1:2" ht="12">
      <c r="A32" s="144" t="s">
        <v>8</v>
      </c>
      <c r="B32" s="143" t="s">
        <v>34</v>
      </c>
    </row>
    <row r="33" spans="1:2" ht="8.25" customHeight="1">
      <c r="A33" s="144"/>
      <c r="B33" s="145"/>
    </row>
    <row r="34" spans="1:2" ht="12">
      <c r="A34" s="144"/>
      <c r="B34" s="137" t="s">
        <v>35</v>
      </c>
    </row>
    <row r="35" spans="1:6" ht="5.25" customHeight="1">
      <c r="A35" s="144"/>
      <c r="D35" s="146"/>
      <c r="F35" s="146"/>
    </row>
    <row r="36" spans="1:2" ht="12">
      <c r="A36" s="144" t="s">
        <v>10</v>
      </c>
      <c r="B36" s="143" t="s">
        <v>9</v>
      </c>
    </row>
    <row r="37" ht="6" customHeight="1"/>
    <row r="38" ht="12">
      <c r="B38" s="137" t="s">
        <v>108</v>
      </c>
    </row>
    <row r="39" spans="4:8" ht="12">
      <c r="D39" s="195" t="s">
        <v>307</v>
      </c>
      <c r="E39" s="195"/>
      <c r="F39" s="195" t="s">
        <v>308</v>
      </c>
      <c r="G39" s="195"/>
      <c r="H39" s="147"/>
    </row>
    <row r="40" spans="4:8" ht="3.75" customHeight="1">
      <c r="D40" s="143"/>
      <c r="E40" s="148"/>
      <c r="F40" s="142"/>
      <c r="H40" s="147"/>
    </row>
    <row r="41" spans="4:7" ht="12">
      <c r="D41" s="149" t="s">
        <v>296</v>
      </c>
      <c r="E41" s="149" t="s">
        <v>193</v>
      </c>
      <c r="F41" s="150" t="str">
        <f>D41</f>
        <v>31/12/2006</v>
      </c>
      <c r="G41" s="150" t="str">
        <f>E41</f>
        <v>31/12/2005</v>
      </c>
    </row>
    <row r="42" spans="4:7" ht="12">
      <c r="D42" s="151" t="s">
        <v>61</v>
      </c>
      <c r="E42" s="151" t="s">
        <v>23</v>
      </c>
      <c r="F42" s="151" t="s">
        <v>62</v>
      </c>
      <c r="G42" s="151" t="s">
        <v>24</v>
      </c>
    </row>
    <row r="43" ht="3.75" customHeight="1"/>
    <row r="44" spans="2:7" ht="12">
      <c r="B44" s="137" t="s">
        <v>36</v>
      </c>
      <c r="D44" s="152">
        <f>F44-911</f>
        <v>80</v>
      </c>
      <c r="E44" s="152">
        <v>-825</v>
      </c>
      <c r="F44" s="152">
        <v>991</v>
      </c>
      <c r="G44" s="152">
        <v>846</v>
      </c>
    </row>
    <row r="45" spans="2:8" ht="12">
      <c r="B45" s="137" t="s">
        <v>313</v>
      </c>
      <c r="D45" s="153">
        <f>F45+3</f>
        <v>-2</v>
      </c>
      <c r="E45" s="153">
        <v>111</v>
      </c>
      <c r="F45" s="153">
        <v>-5</v>
      </c>
      <c r="G45" s="138">
        <v>170</v>
      </c>
      <c r="H45" s="140"/>
    </row>
    <row r="46" spans="2:7" ht="12">
      <c r="B46" s="137" t="s">
        <v>290</v>
      </c>
      <c r="D46" s="152">
        <f>F46-839</f>
        <v>-107</v>
      </c>
      <c r="E46" s="154">
        <v>-833</v>
      </c>
      <c r="F46" s="152">
        <v>732</v>
      </c>
      <c r="G46" s="155">
        <v>662</v>
      </c>
    </row>
    <row r="47" spans="4:8" ht="12.75" thickBot="1">
      <c r="D47" s="156">
        <f>SUM(D44:D46)</f>
        <v>-29</v>
      </c>
      <c r="E47" s="156">
        <f>SUM(E44:E46)</f>
        <v>-1547</v>
      </c>
      <c r="F47" s="156">
        <f>SUM(F44:F46)</f>
        <v>1718</v>
      </c>
      <c r="G47" s="156">
        <f>SUM(G44:G46)</f>
        <v>1678</v>
      </c>
      <c r="H47" s="157"/>
    </row>
    <row r="48" spans="4:8" ht="8.25" customHeight="1">
      <c r="D48" s="153"/>
      <c r="E48" s="153"/>
      <c r="F48" s="153"/>
      <c r="G48" s="153"/>
      <c r="H48" s="140"/>
    </row>
    <row r="49" spans="4:8" ht="12">
      <c r="D49" s="153"/>
      <c r="E49" s="153"/>
      <c r="F49" s="153"/>
      <c r="G49" s="153"/>
      <c r="H49" s="140"/>
    </row>
    <row r="50" spans="4:8" ht="12">
      <c r="D50" s="153"/>
      <c r="E50" s="153"/>
      <c r="F50" s="153"/>
      <c r="G50" s="153"/>
      <c r="H50" s="140"/>
    </row>
    <row r="51" spans="4:8" ht="12">
      <c r="D51" s="153"/>
      <c r="E51" s="153"/>
      <c r="F51" s="153"/>
      <c r="G51" s="153"/>
      <c r="H51" s="140"/>
    </row>
    <row r="52" spans="4:8" ht="6" customHeight="1">
      <c r="D52" s="153"/>
      <c r="E52" s="153"/>
      <c r="F52" s="153"/>
      <c r="G52" s="153"/>
      <c r="H52" s="140"/>
    </row>
    <row r="53" spans="1:2" ht="12">
      <c r="A53" s="144" t="s">
        <v>11</v>
      </c>
      <c r="B53" s="143" t="s">
        <v>118</v>
      </c>
    </row>
    <row r="54" ht="12.75" customHeight="1">
      <c r="B54" s="143"/>
    </row>
    <row r="55" ht="12.75" customHeight="1">
      <c r="B55" s="143"/>
    </row>
    <row r="56" ht="12.75" customHeight="1">
      <c r="F56" s="158"/>
    </row>
    <row r="57" ht="6.75" customHeight="1">
      <c r="F57" s="158"/>
    </row>
    <row r="58" spans="1:2" ht="12">
      <c r="A58" s="144" t="s">
        <v>12</v>
      </c>
      <c r="B58" s="143" t="s">
        <v>37</v>
      </c>
    </row>
    <row r="59" spans="1:2" ht="5.25" customHeight="1">
      <c r="A59" s="137"/>
      <c r="B59" s="143"/>
    </row>
    <row r="60" ht="12.75" customHeight="1">
      <c r="B60" s="137" t="s">
        <v>1</v>
      </c>
    </row>
    <row r="61" ht="12.75" customHeight="1"/>
    <row r="62" spans="6:7" ht="12">
      <c r="F62" s="158" t="s">
        <v>38</v>
      </c>
      <c r="G62" s="159"/>
    </row>
    <row r="63" spans="6:7" ht="2.25" customHeight="1">
      <c r="F63" s="160"/>
      <c r="G63" s="159"/>
    </row>
    <row r="64" spans="2:7" ht="12">
      <c r="B64" s="161"/>
      <c r="C64" s="137" t="s">
        <v>112</v>
      </c>
      <c r="F64" s="162">
        <v>297</v>
      </c>
      <c r="G64" s="159"/>
    </row>
    <row r="65" spans="3:7" ht="12.75" customHeight="1">
      <c r="C65" s="137" t="s">
        <v>113</v>
      </c>
      <c r="F65" s="163">
        <v>7894</v>
      </c>
      <c r="G65" s="159"/>
    </row>
    <row r="66" spans="3:7" ht="12.75" customHeight="1">
      <c r="C66" s="137" t="s">
        <v>332</v>
      </c>
      <c r="F66" s="163">
        <v>2652</v>
      </c>
      <c r="G66" s="164"/>
    </row>
    <row r="67" spans="6:7" ht="12">
      <c r="F67" s="163"/>
      <c r="G67" s="164"/>
    </row>
    <row r="68" ht="12.75" customHeight="1">
      <c r="B68" s="137" t="s">
        <v>2</v>
      </c>
    </row>
    <row r="69" ht="2.25" customHeight="1"/>
    <row r="70" spans="6:7" ht="12.75" customHeight="1">
      <c r="F70" s="158" t="s">
        <v>38</v>
      </c>
      <c r="G70" s="159"/>
    </row>
    <row r="71" spans="6:7" ht="2.25" customHeight="1">
      <c r="F71" s="160"/>
      <c r="G71" s="159"/>
    </row>
    <row r="72" spans="3:7" ht="12.75" customHeight="1">
      <c r="C72" s="137" t="s">
        <v>74</v>
      </c>
      <c r="F72" s="165">
        <v>193961</v>
      </c>
      <c r="G72" s="159"/>
    </row>
    <row r="73" spans="3:7" ht="12">
      <c r="C73" s="137" t="s">
        <v>326</v>
      </c>
      <c r="D73" s="166"/>
      <c r="E73" s="166"/>
      <c r="F73" s="182">
        <v>-154577</v>
      </c>
      <c r="G73" s="159"/>
    </row>
    <row r="74" spans="4:7" ht="12.75" thickBot="1">
      <c r="D74" s="166"/>
      <c r="E74" s="166"/>
      <c r="F74" s="183">
        <f>SUM(F72:F73)</f>
        <v>39384</v>
      </c>
      <c r="G74" s="159"/>
    </row>
    <row r="75" spans="4:7" ht="12">
      <c r="D75" s="166"/>
      <c r="E75" s="166"/>
      <c r="F75" s="182"/>
      <c r="G75" s="159"/>
    </row>
    <row r="76" spans="3:7" ht="12.75" customHeight="1" thickBot="1">
      <c r="C76" s="137" t="s">
        <v>75</v>
      </c>
      <c r="F76" s="167">
        <v>46641</v>
      </c>
      <c r="G76" s="159"/>
    </row>
    <row r="77" spans="6:7" ht="8.25" customHeight="1">
      <c r="F77" s="168"/>
      <c r="G77" s="159"/>
    </row>
    <row r="78" spans="6:7" ht="6.75" customHeight="1">
      <c r="F78" s="168"/>
      <c r="G78" s="159"/>
    </row>
    <row r="79" spans="1:7" ht="12">
      <c r="A79" s="144" t="s">
        <v>13</v>
      </c>
      <c r="B79" s="143" t="s">
        <v>39</v>
      </c>
      <c r="F79" s="159"/>
      <c r="G79" s="159"/>
    </row>
    <row r="80" spans="1:7" ht="12">
      <c r="A80" s="144"/>
      <c r="B80" s="143"/>
      <c r="F80" s="159"/>
      <c r="G80" s="159"/>
    </row>
    <row r="81" spans="2:7" ht="12">
      <c r="B81" s="137" t="s">
        <v>1</v>
      </c>
      <c r="F81" s="140"/>
      <c r="G81" s="140"/>
    </row>
    <row r="82" spans="6:7" ht="12">
      <c r="F82" s="140"/>
      <c r="G82" s="140"/>
    </row>
    <row r="83" spans="6:7" ht="12">
      <c r="F83" s="140"/>
      <c r="G83" s="140"/>
    </row>
    <row r="84" spans="6:7" ht="12">
      <c r="F84" s="140"/>
      <c r="G84" s="140"/>
    </row>
    <row r="85" spans="6:7" ht="12">
      <c r="F85" s="140"/>
      <c r="G85" s="140"/>
    </row>
    <row r="86" spans="6:7" ht="12">
      <c r="F86" s="140"/>
      <c r="G86" s="140"/>
    </row>
    <row r="87" spans="6:7" ht="12">
      <c r="F87" s="140"/>
      <c r="G87" s="140"/>
    </row>
    <row r="88" spans="3:7" ht="12">
      <c r="C88" s="137" t="s">
        <v>87</v>
      </c>
      <c r="F88" s="140"/>
      <c r="G88" s="140"/>
    </row>
    <row r="89" spans="6:7" ht="12">
      <c r="F89" s="140"/>
      <c r="G89" s="140"/>
    </row>
    <row r="90" spans="3:7" ht="12">
      <c r="C90" s="137" t="s">
        <v>88</v>
      </c>
      <c r="F90" s="140"/>
      <c r="G90" s="140"/>
    </row>
    <row r="91" spans="6:7" ht="12">
      <c r="F91" s="140"/>
      <c r="G91" s="140"/>
    </row>
    <row r="92" spans="6:7" ht="12">
      <c r="F92" s="140"/>
      <c r="G92" s="140"/>
    </row>
    <row r="93" spans="6:7" ht="12">
      <c r="F93" s="140"/>
      <c r="G93" s="140"/>
    </row>
    <row r="94" spans="6:7" ht="12">
      <c r="F94" s="140"/>
      <c r="G94" s="140"/>
    </row>
    <row r="95" spans="6:7" ht="12">
      <c r="F95" s="140"/>
      <c r="G95" s="140"/>
    </row>
    <row r="96" spans="6:7" ht="12">
      <c r="F96" s="140"/>
      <c r="G96" s="140"/>
    </row>
    <row r="97" spans="6:7" ht="12">
      <c r="F97" s="140"/>
      <c r="G97" s="140"/>
    </row>
    <row r="98" spans="2:7" ht="12">
      <c r="B98" s="137" t="s">
        <v>2</v>
      </c>
      <c r="F98" s="140"/>
      <c r="G98" s="140"/>
    </row>
    <row r="99" spans="6:7" ht="12">
      <c r="F99" s="140"/>
      <c r="G99" s="140"/>
    </row>
    <row r="100" spans="6:7" ht="12">
      <c r="F100" s="140"/>
      <c r="G100" s="140"/>
    </row>
    <row r="101" spans="6:7" ht="12">
      <c r="F101" s="140"/>
      <c r="G101" s="140"/>
    </row>
    <row r="102" spans="6:7" ht="12">
      <c r="F102" s="140"/>
      <c r="G102" s="140"/>
    </row>
    <row r="103" spans="2:7" ht="12">
      <c r="B103" s="137" t="s">
        <v>293</v>
      </c>
      <c r="F103" s="140"/>
      <c r="G103" s="140"/>
    </row>
    <row r="104" spans="6:7" ht="12">
      <c r="F104" s="140"/>
      <c r="G104" s="140"/>
    </row>
    <row r="105" spans="6:7" ht="12">
      <c r="F105" s="140"/>
      <c r="G105" s="140"/>
    </row>
    <row r="106" spans="6:7" ht="12">
      <c r="F106" s="140"/>
      <c r="G106" s="140"/>
    </row>
    <row r="107" spans="1:7" ht="14.25" customHeight="1">
      <c r="A107" s="144" t="s">
        <v>14</v>
      </c>
      <c r="B107" s="143" t="s">
        <v>40</v>
      </c>
      <c r="F107" s="140"/>
      <c r="G107" s="140"/>
    </row>
    <row r="108" spans="1:7" ht="12">
      <c r="A108" s="144"/>
      <c r="B108" s="143"/>
      <c r="F108" s="140"/>
      <c r="G108" s="140"/>
    </row>
    <row r="109" ht="12.75" customHeight="1">
      <c r="B109" s="145" t="s">
        <v>1</v>
      </c>
    </row>
    <row r="110" ht="3" customHeight="1">
      <c r="B110" s="145"/>
    </row>
    <row r="111" ht="12.75" customHeight="1">
      <c r="F111" s="158" t="s">
        <v>41</v>
      </c>
    </row>
    <row r="112" spans="3:6" ht="12.75" customHeight="1">
      <c r="C112" s="137" t="s">
        <v>44</v>
      </c>
      <c r="F112" s="169"/>
    </row>
    <row r="113" spans="3:6" ht="12.75" customHeight="1">
      <c r="C113" s="145" t="s">
        <v>42</v>
      </c>
      <c r="F113" s="163">
        <v>27417</v>
      </c>
    </row>
    <row r="114" spans="3:6" ht="12.75" customHeight="1">
      <c r="C114" s="145" t="s">
        <v>43</v>
      </c>
      <c r="F114" s="153">
        <v>290779</v>
      </c>
    </row>
    <row r="115" ht="12.75" customHeight="1">
      <c r="F115" s="170">
        <f>SUM(F113:F114)</f>
        <v>318196</v>
      </c>
    </row>
    <row r="116" spans="4:6" ht="7.5" customHeight="1">
      <c r="D116" s="163"/>
      <c r="F116" s="171"/>
    </row>
    <row r="117" spans="2:6" ht="12.75" customHeight="1">
      <c r="B117" s="145" t="s">
        <v>2</v>
      </c>
      <c r="F117" s="140"/>
    </row>
    <row r="118" ht="12">
      <c r="F118" s="140"/>
    </row>
    <row r="119" spans="3:6" ht="12.75" customHeight="1">
      <c r="C119" s="137" t="s">
        <v>45</v>
      </c>
      <c r="F119" s="158" t="s">
        <v>41</v>
      </c>
    </row>
    <row r="120" ht="6.75" customHeight="1">
      <c r="F120" s="172"/>
    </row>
    <row r="121" spans="3:6" ht="12">
      <c r="C121" s="137" t="s">
        <v>46</v>
      </c>
      <c r="F121" s="165">
        <v>27417</v>
      </c>
    </row>
    <row r="122" spans="3:6" ht="12.75" customHeight="1">
      <c r="C122" s="137" t="s">
        <v>91</v>
      </c>
      <c r="F122" s="165">
        <v>198</v>
      </c>
    </row>
    <row r="123" spans="3:6" ht="12.75" customHeight="1">
      <c r="C123" s="137" t="s">
        <v>47</v>
      </c>
      <c r="F123" s="165">
        <v>591</v>
      </c>
    </row>
    <row r="124" spans="3:6" ht="12.75" customHeight="1">
      <c r="C124" s="137" t="s">
        <v>48</v>
      </c>
      <c r="F124" s="163">
        <v>1640</v>
      </c>
    </row>
    <row r="125" spans="1:6" ht="8.25" customHeight="1">
      <c r="A125" s="137"/>
      <c r="D125" s="163"/>
      <c r="F125" s="140"/>
    </row>
    <row r="126" spans="3:6" ht="12.75" customHeight="1">
      <c r="C126" s="137" t="s">
        <v>49</v>
      </c>
      <c r="F126" s="140"/>
    </row>
    <row r="127" ht="12">
      <c r="F127" s="140"/>
    </row>
    <row r="128" spans="1:7" ht="12.75" customHeight="1">
      <c r="A128" s="144" t="s">
        <v>15</v>
      </c>
      <c r="B128" s="143" t="s">
        <v>50</v>
      </c>
      <c r="F128" s="140"/>
      <c r="G128" s="140"/>
    </row>
    <row r="129" spans="6:7" ht="12">
      <c r="F129" s="140"/>
      <c r="G129" s="140"/>
    </row>
    <row r="130" spans="6:7" ht="12.75" customHeight="1">
      <c r="F130" s="140"/>
      <c r="G130" s="140"/>
    </row>
    <row r="131" spans="6:7" ht="12">
      <c r="F131" s="140"/>
      <c r="G131" s="140"/>
    </row>
    <row r="132" spans="1:7" ht="12.75" customHeight="1">
      <c r="A132" s="144" t="s">
        <v>16</v>
      </c>
      <c r="B132" s="143" t="s">
        <v>51</v>
      </c>
      <c r="F132" s="140"/>
      <c r="G132" s="140"/>
    </row>
    <row r="133" spans="6:7" ht="12">
      <c r="F133" s="140"/>
      <c r="G133" s="140"/>
    </row>
    <row r="134" spans="6:7" ht="12.75" customHeight="1">
      <c r="F134" s="140"/>
      <c r="G134" s="140"/>
    </row>
    <row r="135" spans="6:7" ht="12">
      <c r="F135" s="140"/>
      <c r="G135" s="140"/>
    </row>
    <row r="136" spans="1:7" ht="12">
      <c r="A136" s="144" t="s">
        <v>17</v>
      </c>
      <c r="B136" s="143" t="s">
        <v>115</v>
      </c>
      <c r="F136" s="140"/>
      <c r="G136" s="140"/>
    </row>
    <row r="137" spans="6:7" ht="12">
      <c r="F137" s="140"/>
      <c r="G137" s="140"/>
    </row>
    <row r="138" spans="6:7" ht="12">
      <c r="F138" s="140"/>
      <c r="G138" s="140"/>
    </row>
    <row r="139" spans="6:7" ht="9" customHeight="1">
      <c r="F139" s="140"/>
      <c r="G139" s="140"/>
    </row>
    <row r="140" spans="6:7" ht="12">
      <c r="F140" s="140"/>
      <c r="G140" s="140"/>
    </row>
    <row r="141" spans="1:7" ht="12.75" customHeight="1">
      <c r="A141" s="144" t="s">
        <v>18</v>
      </c>
      <c r="B141" s="143" t="s">
        <v>119</v>
      </c>
      <c r="F141" s="140"/>
      <c r="G141" s="140"/>
    </row>
    <row r="142" spans="1:7" ht="12">
      <c r="A142" s="144"/>
      <c r="B142" s="143"/>
      <c r="F142" s="140"/>
      <c r="G142" s="140"/>
    </row>
    <row r="143" spans="2:7" ht="12.75" customHeight="1">
      <c r="B143" s="137" t="s">
        <v>1</v>
      </c>
      <c r="C143" s="137" t="s">
        <v>120</v>
      </c>
      <c r="F143" s="140"/>
      <c r="G143" s="140"/>
    </row>
    <row r="144" spans="6:7" ht="12.75" customHeight="1">
      <c r="F144" s="140"/>
      <c r="G144" s="140"/>
    </row>
    <row r="145" spans="6:7" ht="12.75" customHeight="1">
      <c r="F145" s="140"/>
      <c r="G145" s="140"/>
    </row>
    <row r="146" spans="6:7" ht="12.75" customHeight="1">
      <c r="F146" s="140"/>
      <c r="G146" s="140"/>
    </row>
    <row r="147" spans="6:7" ht="12.75" customHeight="1">
      <c r="F147" s="140"/>
      <c r="G147" s="140"/>
    </row>
    <row r="148" spans="6:7" ht="11.25" customHeight="1">
      <c r="F148" s="140"/>
      <c r="G148" s="140"/>
    </row>
    <row r="149" spans="2:7" ht="12.75" customHeight="1">
      <c r="B149" s="137" t="s">
        <v>2</v>
      </c>
      <c r="C149" s="137" t="s">
        <v>31</v>
      </c>
      <c r="F149" s="140"/>
      <c r="G149" s="140"/>
    </row>
    <row r="150" spans="6:7" ht="3.75" customHeight="1">
      <c r="F150" s="140"/>
      <c r="G150" s="140"/>
    </row>
    <row r="151" ht="12.75" customHeight="1"/>
    <row r="153" spans="1:2" ht="12">
      <c r="A153" s="144" t="s">
        <v>116</v>
      </c>
      <c r="B153" s="143" t="s">
        <v>54</v>
      </c>
    </row>
    <row r="154" spans="1:2" ht="12">
      <c r="A154" s="144"/>
      <c r="B154" s="143"/>
    </row>
    <row r="155" ht="12"/>
    <row r="156" ht="12.75" customHeight="1"/>
    <row r="157" spans="5:7" ht="14.25" customHeight="1">
      <c r="E157" s="158" t="s">
        <v>98</v>
      </c>
      <c r="F157" s="173"/>
      <c r="G157" s="158" t="s">
        <v>98</v>
      </c>
    </row>
    <row r="158" spans="5:7" ht="12">
      <c r="E158" s="160" t="s">
        <v>55</v>
      </c>
      <c r="F158" s="160" t="s">
        <v>93</v>
      </c>
      <c r="G158" s="160" t="s">
        <v>94</v>
      </c>
    </row>
    <row r="159" spans="5:7" ht="12.75" customHeight="1">
      <c r="E159" s="174" t="s">
        <v>133</v>
      </c>
      <c r="F159" s="160" t="s">
        <v>95</v>
      </c>
      <c r="G159" s="174" t="s">
        <v>296</v>
      </c>
    </row>
    <row r="160" spans="5:7" ht="12.75" customHeight="1">
      <c r="E160" s="160" t="s">
        <v>28</v>
      </c>
      <c r="F160" s="160" t="s">
        <v>28</v>
      </c>
      <c r="G160" s="160" t="s">
        <v>28</v>
      </c>
    </row>
    <row r="161" ht="12.75" customHeight="1">
      <c r="C161" s="137" t="s">
        <v>56</v>
      </c>
    </row>
    <row r="162" ht="12.75" customHeight="1">
      <c r="C162" s="137" t="s">
        <v>96</v>
      </c>
    </row>
    <row r="163" ht="7.5" customHeight="1">
      <c r="B163" s="137" t="s">
        <v>57</v>
      </c>
    </row>
    <row r="164" ht="12.75" customHeight="1">
      <c r="C164" s="137" t="s">
        <v>82</v>
      </c>
    </row>
    <row r="165" spans="3:7" ht="12.75" customHeight="1">
      <c r="C165" s="137" t="s">
        <v>97</v>
      </c>
      <c r="E165" s="175">
        <v>24254</v>
      </c>
      <c r="F165" s="176">
        <v>0</v>
      </c>
      <c r="G165" s="177">
        <f>SUM(E165:F165)</f>
        <v>24254</v>
      </c>
    </row>
    <row r="166" spans="5:7" ht="4.5" customHeight="1">
      <c r="E166" s="175"/>
      <c r="F166" s="176"/>
      <c r="G166" s="177"/>
    </row>
    <row r="167" spans="3:7" ht="12.75" customHeight="1">
      <c r="C167" s="137" t="s">
        <v>89</v>
      </c>
      <c r="E167" s="175"/>
      <c r="F167" s="176"/>
      <c r="G167" s="177"/>
    </row>
    <row r="168" spans="2:7" ht="12.75" customHeight="1">
      <c r="B168" s="137" t="s">
        <v>58</v>
      </c>
      <c r="E168" s="175"/>
      <c r="F168" s="176"/>
      <c r="G168" s="177"/>
    </row>
    <row r="169" spans="2:7" ht="12.75" customHeight="1">
      <c r="B169" s="137" t="s">
        <v>59</v>
      </c>
      <c r="E169" s="175"/>
      <c r="F169" s="176"/>
      <c r="G169" s="177"/>
    </row>
    <row r="170" spans="2:7" ht="12">
      <c r="B170" s="137" t="s">
        <v>60</v>
      </c>
      <c r="E170" s="175">
        <v>264200</v>
      </c>
      <c r="F170" s="176">
        <v>0</v>
      </c>
      <c r="G170" s="177">
        <f>SUM(E170:F170)</f>
        <v>264200</v>
      </c>
    </row>
    <row r="171" spans="5:8" ht="12.75" customHeight="1" thickBot="1">
      <c r="E171" s="178">
        <f>SUM(E165:E170)</f>
        <v>288454</v>
      </c>
      <c r="F171" s="179">
        <f>SUM(F165:F170)</f>
        <v>0</v>
      </c>
      <c r="G171" s="180">
        <f>SUM(G165:G170)</f>
        <v>288454</v>
      </c>
      <c r="H171" s="140"/>
    </row>
    <row r="172" spans="6:8" ht="10.5" customHeight="1">
      <c r="F172" s="140"/>
      <c r="H172" s="140"/>
    </row>
    <row r="173" ht="12.75" customHeight="1"/>
    <row r="174" ht="12.75" customHeight="1"/>
    <row r="175" ht="12.75" customHeight="1"/>
    <row r="176" ht="12.75" customHeight="1"/>
    <row r="177" spans="6:7" ht="12">
      <c r="F177" s="181"/>
      <c r="G177" s="181"/>
    </row>
    <row r="178" spans="6:7" ht="12">
      <c r="F178" s="181"/>
      <c r="G178" s="181"/>
    </row>
    <row r="179" spans="6:7" ht="12">
      <c r="F179" s="181"/>
      <c r="G179" s="181"/>
    </row>
    <row r="180" spans="6:7" ht="12">
      <c r="F180" s="181"/>
      <c r="G180" s="181"/>
    </row>
    <row r="183" ht="12">
      <c r="A183" s="142" t="s">
        <v>21</v>
      </c>
    </row>
    <row r="184" ht="12">
      <c r="A184" s="142" t="s">
        <v>22</v>
      </c>
    </row>
    <row r="190" ht="9.75" customHeight="1"/>
    <row r="191" ht="12">
      <c r="A191" s="142" t="s">
        <v>19</v>
      </c>
    </row>
    <row r="192" ht="12">
      <c r="A192" s="142" t="s">
        <v>20</v>
      </c>
    </row>
    <row r="193" ht="6.75" customHeight="1"/>
    <row r="194" ht="12">
      <c r="A194" s="142" t="s">
        <v>337</v>
      </c>
    </row>
  </sheetData>
  <sheetProtection password="CC52" sheet="1" objects="1" scenarios="1"/>
  <mergeCells count="2">
    <mergeCell ref="D39:E39"/>
    <mergeCell ref="F39:G39"/>
  </mergeCells>
  <printOptions/>
  <pageMargins left="0.55" right="0.26" top="0.5" bottom="0.4" header="0.43" footer="0.25"/>
  <pageSetup firstPageNumber="8" useFirstPageNumber="1" horizontalDpi="600" verticalDpi="600" orientation="portrait" paperSize="9" scale="95" r:id="rId2"/>
  <headerFooter alignWithMargins="0">
    <oddFooter>&amp;C&amp;P</oddFooter>
  </headerFooter>
  <rowBreaks count="3" manualBreakCount="3">
    <brk id="77" max="255" man="1"/>
    <brk id="140" max="255" man="1"/>
    <brk id="19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dc:creator>
  <cp:keywords/>
  <dc:description/>
  <cp:lastModifiedBy>PMCWN</cp:lastModifiedBy>
  <cp:lastPrinted>2007-02-28T09:51:45Z</cp:lastPrinted>
  <dcterms:created xsi:type="dcterms:W3CDTF">2000-08-21T09:32:26Z</dcterms:created>
  <dcterms:modified xsi:type="dcterms:W3CDTF">2007-02-28T09:53:01Z</dcterms:modified>
  <cp:category/>
  <cp:version/>
  <cp:contentType/>
  <cp:contentStatus/>
</cp:coreProperties>
</file>